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85" activeTab="4"/>
  </bookViews>
  <sheets>
    <sheet name="ხელშ" sheetId="1" r:id="rId1"/>
    <sheet name="გაცემული საქონელი და ნაშთი" sheetId="9" r:id="rId2"/>
    <sheet name="მოთხოვნილი" sheetId="10" r:id="rId3"/>
    <sheet name="სამედ მოწყობ " sheetId="11" r:id="rId4"/>
    <sheet name="შესყ საქონელი ერთ ფასით" sheetId="12" r:id="rId5"/>
  </sheets>
  <definedNames>
    <definedName name="_xlnm._FilterDatabase" localSheetId="2" hidden="1">მოთხოვნილი!$A$1:$F$17</definedName>
    <definedName name="_xlnm._FilterDatabase" localSheetId="3" hidden="1">'სამედ მოწყობ '!$A$2:$G$2</definedName>
    <definedName name="_xlnm._FilterDatabase" localSheetId="4" hidden="1">'შესყ საქონელი ერთ ფასით'!$A$2:$D$2</definedName>
    <definedName name="_xlnm._FilterDatabase" localSheetId="0" hidden="1">ხელშ!$A$2:$K$105</definedName>
  </definedNames>
  <calcPr calcId="162913"/>
</workbook>
</file>

<file path=xl/calcChain.xml><?xml version="1.0" encoding="utf-8"?>
<calcChain xmlns="http://schemas.openxmlformats.org/spreadsheetml/2006/main">
  <c r="F3" i="10" l="1"/>
  <c r="F2" i="10"/>
  <c r="F17" i="10"/>
  <c r="F12" i="10"/>
  <c r="F11" i="10"/>
  <c r="F10" i="10"/>
  <c r="F13" i="10"/>
  <c r="F9" i="10"/>
  <c r="F8" i="10"/>
  <c r="F7" i="10"/>
  <c r="F6" i="10"/>
  <c r="F16" i="10"/>
  <c r="F15" i="10"/>
  <c r="F14" i="10"/>
  <c r="F5" i="10"/>
  <c r="F4" i="10"/>
  <c r="Z82" i="9" l="1"/>
  <c r="Z81" i="9"/>
  <c r="AA81" i="9" s="1"/>
  <c r="AA80" i="9"/>
  <c r="Z80" i="9"/>
  <c r="Z79" i="9"/>
  <c r="AA79" i="9" s="1"/>
  <c r="AA78" i="9"/>
  <c r="Z78" i="9"/>
  <c r="Z77" i="9"/>
  <c r="AA77" i="9" s="1"/>
  <c r="AA76" i="9"/>
  <c r="Z76" i="9"/>
  <c r="Z75" i="9"/>
  <c r="AA75" i="9" s="1"/>
  <c r="AA74" i="9"/>
  <c r="Z74" i="9"/>
  <c r="Z73" i="9"/>
  <c r="AA73" i="9" s="1"/>
  <c r="AA72" i="9"/>
  <c r="Z72" i="9"/>
  <c r="Z71" i="9"/>
  <c r="AA71" i="9" s="1"/>
  <c r="AA70" i="9"/>
  <c r="Z70" i="9"/>
  <c r="Z69" i="9"/>
  <c r="AA69" i="9" s="1"/>
  <c r="AA68" i="9"/>
  <c r="Z68" i="9"/>
  <c r="Z67" i="9"/>
  <c r="AA67" i="9" s="1"/>
  <c r="AA66" i="9"/>
  <c r="Z66" i="9"/>
  <c r="Z65" i="9"/>
  <c r="AA65" i="9" s="1"/>
  <c r="AA64" i="9"/>
  <c r="Z64" i="9"/>
  <c r="Z63" i="9"/>
  <c r="AA63" i="9" s="1"/>
  <c r="AA62" i="9"/>
  <c r="Z62" i="9"/>
  <c r="Z61" i="9"/>
  <c r="AA61" i="9" s="1"/>
  <c r="AA60" i="9"/>
  <c r="Z60" i="9"/>
  <c r="Z59" i="9"/>
  <c r="AA59" i="9" s="1"/>
  <c r="AA58" i="9"/>
  <c r="Z58" i="9"/>
  <c r="Z57" i="9"/>
  <c r="AA57" i="9" s="1"/>
  <c r="AA56" i="9"/>
  <c r="Z56" i="9"/>
  <c r="Z55" i="9"/>
  <c r="AA55" i="9" s="1"/>
  <c r="AA54" i="9"/>
  <c r="Z54" i="9"/>
  <c r="Z53" i="9"/>
  <c r="AA53" i="9" s="1"/>
  <c r="AA52" i="9"/>
  <c r="Z52" i="9"/>
  <c r="Z51" i="9"/>
  <c r="AA51" i="9" s="1"/>
  <c r="W50" i="9"/>
  <c r="T50" i="9"/>
  <c r="Z50" i="9" s="1"/>
  <c r="AA50" i="9" s="1"/>
  <c r="AA49" i="9"/>
  <c r="Z49" i="9"/>
  <c r="H49" i="9"/>
  <c r="Z48" i="9"/>
  <c r="AA48" i="9" s="1"/>
  <c r="H48" i="9"/>
  <c r="Z47" i="9"/>
  <c r="AA47" i="9" s="1"/>
  <c r="H47" i="9"/>
  <c r="Z46" i="9"/>
  <c r="AA46" i="9" s="1"/>
  <c r="H46" i="9"/>
  <c r="AA45" i="9"/>
  <c r="Z45" i="9"/>
  <c r="H45" i="9"/>
  <c r="Z44" i="9"/>
  <c r="AA44" i="9" s="1"/>
  <c r="Z43" i="9"/>
  <c r="AA43" i="9" s="1"/>
  <c r="Z42" i="9"/>
  <c r="AA42" i="9" s="1"/>
  <c r="Z41" i="9"/>
  <c r="AA41" i="9" s="1"/>
  <c r="Z40" i="9"/>
  <c r="AA40" i="9" s="1"/>
  <c r="Z39" i="9"/>
  <c r="AA39" i="9" s="1"/>
  <c r="Z38" i="9"/>
  <c r="AA38" i="9" s="1"/>
  <c r="Z37" i="9"/>
  <c r="AA37" i="9" s="1"/>
  <c r="Z36" i="9"/>
  <c r="AA36" i="9" s="1"/>
  <c r="Z35" i="9"/>
  <c r="AA35" i="9" s="1"/>
  <c r="Z34" i="9"/>
  <c r="AA34" i="9" s="1"/>
  <c r="Z33" i="9"/>
  <c r="AA33" i="9" s="1"/>
  <c r="Z32" i="9"/>
  <c r="AA32" i="9" s="1"/>
  <c r="Z31" i="9"/>
  <c r="AA31" i="9" s="1"/>
  <c r="Z30" i="9"/>
  <c r="AA30" i="9" s="1"/>
  <c r="Z29" i="9"/>
  <c r="AA29" i="9" s="1"/>
  <c r="Z28" i="9"/>
  <c r="AA28" i="9" s="1"/>
  <c r="Z27" i="9"/>
  <c r="AA27" i="9" s="1"/>
  <c r="Z26" i="9"/>
  <c r="AA26" i="9" s="1"/>
  <c r="Z25" i="9"/>
  <c r="AA25" i="9" s="1"/>
  <c r="Z24" i="9"/>
  <c r="AA24" i="9" s="1"/>
  <c r="Z23" i="9"/>
  <c r="AA23" i="9" s="1"/>
  <c r="Z22" i="9"/>
  <c r="AA22" i="9" s="1"/>
  <c r="Z21" i="9"/>
  <c r="AA21" i="9" s="1"/>
  <c r="Z20" i="9"/>
  <c r="AA20" i="9" s="1"/>
  <c r="Z19" i="9"/>
  <c r="AA19" i="9" s="1"/>
  <c r="Z18" i="9"/>
  <c r="AA18" i="9" s="1"/>
  <c r="Z17" i="9"/>
  <c r="AA17" i="9" s="1"/>
  <c r="Z16" i="9"/>
  <c r="AA16" i="9" s="1"/>
  <c r="Z15" i="9"/>
  <c r="AA15" i="9" s="1"/>
  <c r="Z14" i="9"/>
  <c r="AA14" i="9" s="1"/>
  <c r="Z13" i="9"/>
  <c r="AA13" i="9" s="1"/>
  <c r="Z12" i="9"/>
  <c r="AA12" i="9" s="1"/>
  <c r="Z11" i="9"/>
  <c r="AA11" i="9" s="1"/>
  <c r="Z10" i="9"/>
  <c r="AA10" i="9" s="1"/>
  <c r="Z9" i="9"/>
  <c r="AA9" i="9" s="1"/>
  <c r="Z8" i="9"/>
  <c r="AA8" i="9" s="1"/>
  <c r="Z7" i="9"/>
  <c r="AA7" i="9" s="1"/>
  <c r="Z6" i="9"/>
  <c r="AA6" i="9" s="1"/>
  <c r="Z5" i="9"/>
  <c r="AA5" i="9" s="1"/>
  <c r="Z4" i="9"/>
  <c r="AA4" i="9" s="1"/>
  <c r="Z3" i="9"/>
  <c r="AA3" i="9" s="1"/>
  <c r="I1" i="1" l="1"/>
  <c r="H1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4" i="1"/>
  <c r="J105" i="1"/>
  <c r="J101" i="1"/>
  <c r="J100" i="1"/>
  <c r="J96" i="1"/>
  <c r="J95" i="1"/>
  <c r="J91" i="1"/>
  <c r="J86" i="1"/>
  <c r="J76" i="1"/>
  <c r="J75" i="1"/>
  <c r="J74" i="1"/>
  <c r="J73" i="1"/>
  <c r="J72" i="1"/>
  <c r="J71" i="1"/>
  <c r="J70" i="1"/>
  <c r="J69" i="1"/>
  <c r="J68" i="1"/>
  <c r="J67" i="1"/>
  <c r="J9" i="1"/>
  <c r="J1" i="1" s="1"/>
  <c r="F4" i="11" l="1"/>
  <c r="G4" i="11" s="1"/>
  <c r="F3" i="11"/>
  <c r="G3" i="11" s="1"/>
  <c r="F5" i="11"/>
  <c r="G5" i="11" s="1"/>
  <c r="F12" i="11"/>
  <c r="G12" i="11" s="1"/>
  <c r="F10" i="11"/>
  <c r="F9" i="11"/>
  <c r="F11" i="11"/>
  <c r="G11" i="11" s="1"/>
  <c r="F14" i="11"/>
  <c r="G14" i="11" s="1"/>
  <c r="F13" i="11"/>
  <c r="G13" i="11" s="1"/>
  <c r="F15" i="11"/>
  <c r="G15" i="11" s="1"/>
  <c r="F16" i="11"/>
  <c r="G16" i="11" s="1"/>
  <c r="F8" i="11"/>
  <c r="G8" i="11" s="1"/>
  <c r="F7" i="11"/>
  <c r="G7" i="11" s="1"/>
  <c r="F6" i="11"/>
  <c r="G6" i="11" s="1"/>
</calcChain>
</file>

<file path=xl/comments1.xml><?xml version="1.0" encoding="utf-8"?>
<comments xmlns="http://schemas.openxmlformats.org/spreadsheetml/2006/main">
  <authors>
    <author>Author</author>
  </authors>
  <commentList>
    <comment ref="T50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=100+150+150+150+150+50+50</t>
        </r>
      </text>
    </comment>
    <comment ref="V50" authorId="0" shapeId="0">
      <text>
        <r>
          <rPr>
            <b/>
            <sz val="11"/>
            <color indexed="81"/>
            <rFont val="Tahoma"/>
            <family val="2"/>
            <charset val="204"/>
          </rPr>
          <t>Author:</t>
        </r>
        <r>
          <rPr>
            <sz val="11"/>
            <color indexed="81"/>
            <rFont val="Tahoma"/>
            <family val="2"/>
            <charset val="204"/>
          </rPr>
          <t xml:space="preserve">
25 ცალი  500 xpert L
25 ცალი 500 xpert XXl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W50" authorId="0" shapeId="0">
      <text>
        <r>
          <rPr>
            <b/>
            <sz val="8"/>
            <color indexed="81"/>
            <rFont val="Tahoma"/>
            <family val="2"/>
            <charset val="204"/>
          </rPr>
          <t>10+125+25+25+11+25+25+14</t>
        </r>
      </text>
    </comment>
    <comment ref="X50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<sst xmlns="http://schemas.openxmlformats.org/spreadsheetml/2006/main" count="927" uniqueCount="415">
  <si>
    <t>საქონლის დასახელება</t>
  </si>
  <si>
    <t>სახელმწიფო უწყებები</t>
  </si>
  <si>
    <t>ჯანდაცვის სამინისტრო</t>
  </si>
  <si>
    <t>განზომილების ერთეული</t>
  </si>
  <si>
    <t>ჯამი</t>
  </si>
  <si>
    <t>კომპლექტი</t>
  </si>
  <si>
    <t>ხელოვნური სუნთქვის აპარატი -  Hamilton T1, სატრანსპორტო,  ჟანგბადის პორტატული ალუმინის ბალონით, შესაბამისი რედუქტორით. პორტატულ ბალონთან და ცენტრალურ სისტემასთან მიერთებისთვის საჭირო აქსესუარებით, კედელზე სამაგრი ქარხნული მოწყობილობებით, სათადარიგო მოზრდილთა და ნეონატოლოგიური კონტური. გარანტია 2 წელი (მოწოდების ვადა 45 დღე, ხელშეკრულების გაფორმებიდან)</t>
  </si>
  <si>
    <t>დეფიბრილატორი,  Mindray BeneHeart D3, ბიფაზური, პაციენტის მონიტორინგის შესაძლებლობით, მოზრდილთა და პედიატრიული, 360 ჯოული.</t>
  </si>
  <si>
    <t xml:space="preserve">დეფიბრილატორი, Mindray, BeneHeart D3, ბიფაზური, პაციენტის მონიტორინგის შესაძლებლობით, მოზრდილთა და პედიატრიული, პეისინგის სისტემით, 360 ჯოული, </t>
  </si>
  <si>
    <t>ხელოვნური სუნთქვის აპარატი, Mindray, Synovent E3, სუნთქვის სხვადასხვა რეჟმებით, მომუშავე წნეხილ ჟანგბადსა და აირზე, აკუმულატორით,ინტერაქტიული ფერად-თხევადკრისტალური ეკრანით, მოზრდილთა და პედიატრიულთა.</t>
  </si>
  <si>
    <t>ხელოვნური სუნთქვის აპარატი, Mindray, SV300, ხელოვნური სუნთქვის აპარატი ტურბინით, აკუმულატორით,ინტერაქტიული ფერად-თხევადკრისტალური ეკრანით, მოზრდილთა და პედიატრიულთა.</t>
  </si>
  <si>
    <t>ლინეომატი, Mindray, SP3, ერთარხიანი, ღია სისტემის, განკუთვნილი სხვადასხვა ზომის შპრიცებთან სამუშაოდ, აკუმულატორით, ფერად-თხევადკრისტალური ეკრანით.</t>
  </si>
  <si>
    <t>პაციენტის მონიტორი, Mindray, Umec 10, სტანდარტული მონიტორინგის ფუნქციით ( სატურაცია, ეკგ, არაინვაზიური წნევა, ტემპერატურა, პულსი, სუნთქვის სიხშირე)</t>
  </si>
  <si>
    <t>ელექტრო ამომქაჩი, ჩინეთი, ორბალონიანი.</t>
  </si>
  <si>
    <t>ელექტრო ამომქაჩი,  Gima, 40 ლიტრი წუთში.</t>
  </si>
  <si>
    <t>ელექტრო ამომქაჩი, იტალია, Gima uno, 15 ლიტრი წუთში.</t>
  </si>
  <si>
    <t xml:space="preserve">ინჟექტორული ამომქაჩი, საფრანგეთი, Tecnology medicale, მომუშავე წნეხილ აირზე. </t>
  </si>
  <si>
    <t>ცეტრალური ვაკუმიი, საქაჩ აპართთან დასაკავშირებლად,  Gima იტალია.</t>
  </si>
  <si>
    <t>ამბუ (დიდების)</t>
  </si>
  <si>
    <t>ლარინგოსკოპი, ოთხპირიანი, Gima იტალია.</t>
  </si>
  <si>
    <t>შეძენილი საქონელი ხელშეკრულებებით</t>
  </si>
  <si>
    <t>შესაძენი</t>
  </si>
  <si>
    <t>მოთხოვნილი და შეძენილი სამედიცინო აპარატურა გაფორმებული ხელშეკრულებების მიხედვით (20.03.2020 წლის მდგომარეობით)</t>
  </si>
  <si>
    <t>ხელშეკრულების ნომერი</t>
  </si>
  <si>
    <t>მიმწოდებელი</t>
  </si>
  <si>
    <t>ს/ნ</t>
  </si>
  <si>
    <t>საქონელი</t>
  </si>
  <si>
    <t>ზომის ერთეული</t>
  </si>
  <si>
    <t>რაოდენობა</t>
  </si>
  <si>
    <t>მთლიანი ღირებულება</t>
  </si>
  <si>
    <t>შპს ,,ჯეო +“</t>
  </si>
  <si>
    <t>ავეჯი მაგიდა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</si>
  <si>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</si>
  <si>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>ცალი</t>
  </si>
  <si>
    <t>ავეჯი საწოლი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</si>
  <si>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</si>
  <si>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>ავეჯი ტუმბო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</si>
  <si>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</si>
  <si>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შპს „თბილისი მედიკ“ </t>
  </si>
  <si>
    <t>ბახილი</t>
  </si>
  <si>
    <t>პოლიეთილენის ბახილი</t>
  </si>
  <si>
    <t>წყვილი</t>
  </si>
  <si>
    <t>პოლიეთილენის ფეხის ბახილი</t>
  </si>
  <si>
    <t xml:space="preserve">პოლიეთილენის ფეხის ბახილი </t>
  </si>
  <si>
    <t>შპს „Made To Make“</t>
  </si>
  <si>
    <t>ბიოლოგიური ბახილი</t>
  </si>
  <si>
    <t xml:space="preserve">ბიოლოგიური დაცვის ბახილი POBO </t>
  </si>
  <si>
    <t>ი/მ გია ბეჭიაშვილი</t>
  </si>
  <si>
    <t>გადაზიდვა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</si>
  <si>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</si>
  <si>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მომსახურება</t>
  </si>
  <si>
    <t>შპს ,,საქართველოს სერვისკომპანი+“</t>
  </si>
  <si>
    <t>დასუფთავება</t>
  </si>
  <si>
    <t>შპს „ახალი ხარიზმა“</t>
  </si>
  <si>
    <t>ასათიანის შენობის დასუფთავება</t>
  </si>
  <si>
    <t>შპს ,,დეზლანი”</t>
  </si>
  <si>
    <t>დეზინფექცია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</si>
  <si>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</si>
  <si>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</si>
  <si>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211327410 </t>
  </si>
  <si>
    <t>შპს ,,კალიიდ” </t>
  </si>
  <si>
    <t>დოზატორი</t>
  </si>
  <si>
    <t>შპს „ბი ემ სი გორგია“</t>
  </si>
  <si>
    <t>თეთრეული ბალიში</t>
  </si>
  <si>
    <t xml:space="preserve">ბალიში 70X50 </t>
  </si>
  <si>
    <t>შპს „ტექსტილი“</t>
  </si>
  <si>
    <t>თეთრეული ერთჯერადი</t>
  </si>
  <si>
    <t xml:space="preserve">ერთჯერადი თეთრეულის კომპლექტი </t>
  </si>
  <si>
    <t>შპს „ლილო პროდაქტ სერვისი“</t>
  </si>
  <si>
    <t>406 188 860</t>
  </si>
  <si>
    <t>თეთრეული მატრასი</t>
  </si>
  <si>
    <t>მატრასის დამცავი 90X200 ნაცრისფერი ვარდებით</t>
  </si>
  <si>
    <t>თეთრეული საბანი</t>
  </si>
  <si>
    <t xml:space="preserve">საბანი ერთსაწოლიანი </t>
  </si>
  <si>
    <t>ს.ს. „გეფა“</t>
  </si>
  <si>
    <t>თერმომეტრი</t>
  </si>
  <si>
    <t>უკონტაქტო ელექტრო თერმომეტრი</t>
  </si>
  <si>
    <t>შპს „ტკბილი მომავალი“</t>
  </si>
  <si>
    <t>420431072 </t>
  </si>
  <si>
    <t>კვება</t>
  </si>
  <si>
    <t>კვების მომსახურება</t>
  </si>
  <si>
    <t>შპს ,,არბო 2009“</t>
  </si>
  <si>
    <t xml:space="preserve">კარანტინში მყოფთა კვება </t>
  </si>
  <si>
    <t>შპს ,,ეროიო პროდაქშენ”</t>
  </si>
  <si>
    <t>კომბინიზონი</t>
  </si>
  <si>
    <t xml:space="preserve">კომბინიზონი Tek-Stil, TSK18 </t>
  </si>
  <si>
    <t xml:space="preserve">კომბინიზონი Lakeland ChemMax 1 </t>
  </si>
  <si>
    <t xml:space="preserve">კომბინიზონი </t>
  </si>
  <si>
    <t xml:space="preserve">4545 კომბინიზონი XXL ტექნიკური სამღებრო სამუშაოებისთვის, თეთრი </t>
  </si>
  <si>
    <t>კომბინიზონი ბიოქიმიური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</si>
  <si>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</si>
  <si>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</si>
  <si>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CHF5A XXXL TYVEK კომბინიზონი ბიოქიმიური დაცვით, თეთრი, </t>
  </si>
  <si>
    <t xml:space="preserve">44403 L მიკროფობული ერთჯერადი ბიოქიმიური კომბინიზონი თეთრი 55 გმ.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</si>
  <si>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</si>
  <si>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</si>
  <si>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პერსონალური დაცვის ბიოქიმიური კომბინიზონი სხვადასხვა ზომის TYVEK /COVERGUARD </t>
  </si>
  <si>
    <t>შპს უნიპაკი</t>
  </si>
  <si>
    <t>ბიოლოგიური დამცავი კომბინიზონი, ექვსშრიანი</t>
  </si>
  <si>
    <t xml:space="preserve">კომბინიზონი ქიმიური </t>
  </si>
  <si>
    <t xml:space="preserve">44445 XXL ერთჯერადი ქიმიური კომბინიზონი ყვითელი 65 გმ.  </t>
  </si>
  <si>
    <t xml:space="preserve">44305 ქიმიური კომბინიზონი XXL </t>
  </si>
  <si>
    <t>შპს „გიო კომპანი“</t>
  </si>
  <si>
    <t>ლაბადა</t>
  </si>
  <si>
    <t>პოლიეთილენის ლაბადა</t>
  </si>
  <si>
    <t>შპს „პრიმაქს-ჯორჯია“</t>
  </si>
  <si>
    <t>პირბადე</t>
  </si>
  <si>
    <t>Acercon პირბადე N50</t>
  </si>
  <si>
    <t>ნიღაბი (FFP2) ERA 6200</t>
  </si>
  <si>
    <t xml:space="preserve">ნიღანი N95 Sense Professional SP ART 204 </t>
  </si>
  <si>
    <t>შპს „პი. ემ. ჯი“</t>
  </si>
  <si>
    <t>პირბადე 3-შრიანი</t>
  </si>
  <si>
    <t xml:space="preserve">სახის ნიღაბი ერთჯერადი, 3-შრიანი </t>
  </si>
  <si>
    <t>შპს „ვესტფარმი“</t>
  </si>
  <si>
    <t>შპს „თბილისიდენტალი“</t>
  </si>
  <si>
    <t>შპს „მედ ეკონომი“</t>
  </si>
  <si>
    <t>პირბადე 3 შრიანი</t>
  </si>
  <si>
    <t xml:space="preserve">შპს „მედ ეკონომი“ </t>
  </si>
  <si>
    <t xml:space="preserve">პირბადე 3 შრიანი </t>
  </si>
  <si>
    <t>რესპირატორი კლაპნით</t>
  </si>
  <si>
    <t xml:space="preserve">K-112  რესპირატორი FFP2 კლაპნით </t>
  </si>
  <si>
    <t>რესპირატორი სარქველიანი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</si>
  <si>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</si>
  <si>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</si>
  <si>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</si>
  <si>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W6730V სარქველიანი რესპირატორი მარეგულირებელი ზონარით FFP3 </t>
  </si>
  <si>
    <t>რესპირატორი უსარქველო</t>
  </si>
  <si>
    <t xml:space="preserve">W7120 დასაკეცი რესპირატორი უსარქველო FFP2 ინდ. შეფუთვა (2ც) </t>
  </si>
  <si>
    <t>სადეზინფექციო ხსნარი</t>
  </si>
  <si>
    <t xml:space="preserve">სადეზინფექციო ხსნარი სტერილიუმი  (1 ლირტიანი) </t>
  </si>
  <si>
    <t>ლიტრი</t>
  </si>
  <si>
    <t xml:space="preserve">შპს „Real Farma“ </t>
  </si>
  <si>
    <t>417 878 345</t>
  </si>
  <si>
    <t>სადეზინფექციო საშუალება „დეზოქლორი“</t>
  </si>
  <si>
    <t>კგ</t>
  </si>
  <si>
    <t>შპს „სოლოფარმი“</t>
  </si>
  <si>
    <t>სადეზინფექციო ხსნარი ხელის</t>
  </si>
  <si>
    <t xml:space="preserve">ხელის სადეზინფექციო ხსნარი 1 ლიტრიანი </t>
  </si>
  <si>
    <t>შპს APROFI - GROUP</t>
  </si>
  <si>
    <t xml:space="preserve">ხელის სადეზინფექციო საშუალება APRO-HDM (ერთ ლიტრიანი შეფუთვა) </t>
  </si>
  <si>
    <t>სადეზინფექციო ხსნარი ხელის დოზატორით</t>
  </si>
  <si>
    <t xml:space="preserve">ხელის სადეზინფექციო ხსნარი ჟივასეპტი 1 ლიტრიანი (დოზატორით) </t>
  </si>
  <si>
    <t xml:space="preserve">შპს ,,პსპ ფარმა“ </t>
  </si>
  <si>
    <t>202 203 123</t>
  </si>
  <si>
    <t xml:space="preserve">ხელის სადეზინფექციო სითხე Biorad DERM EI  1 ლიტრიანი  (დოზატორით) </t>
  </si>
  <si>
    <t xml:space="preserve">სათვალე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</si>
  <si>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</si>
  <si>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</si>
  <si>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</si>
  <si>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</si>
  <si>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>033A-C სათვალე</t>
  </si>
  <si>
    <t>სათვალე გუგლის</t>
  </si>
  <si>
    <t xml:space="preserve">პერსონალური დაცვის   სათვალე გუგლის ტიპის GRAND S-550 </t>
  </si>
  <si>
    <t xml:space="preserve">შპს ,,ერ თი ემ“ </t>
  </si>
  <si>
    <t xml:space="preserve">პერსონალური დაცვის   სათვალე გუგლის ტიპის   Anti-Fog მოდელი -SG-204 AF </t>
  </si>
  <si>
    <t xml:space="preserve">სათვალე გუგლის ტიპის BayMax S1551Q </t>
  </si>
  <si>
    <t xml:space="preserve">შპს ,,ემტექი“ </t>
  </si>
  <si>
    <t>სამედიცინო მოწყობილობები დეფიბრილატორი Mindray BeneHeart D3</t>
  </si>
  <si>
    <t>დეფიბრილატორი Mindray BeneHeart D3</t>
  </si>
  <si>
    <t>სამედიცინო მოწყობილობები დეფიბრილატორი პეისინგის სისტემით</t>
  </si>
  <si>
    <t>დეფიბრილატორი პეისინგის სისტემით</t>
  </si>
  <si>
    <t>სამედიცინო მოწყობილობები ელექტრო ამომქაჩი</t>
  </si>
  <si>
    <t>ელექტრო ამომქაჩი</t>
  </si>
  <si>
    <t>სამედიცინო მოწყობილობები ელექტრო ამომქაჩი 15 ლიტრი წუთში</t>
  </si>
  <si>
    <t>ელექტრო ამომქაჩი 15 ლიტრი წუთში</t>
  </si>
  <si>
    <t>სამედიცინო მოწყობილობები ელექტრო ამომქაჩი 40 ლიტრი წუთში</t>
  </si>
  <si>
    <t>ელექტრო ამომქაჩი 40 ლიტრი წუთში</t>
  </si>
  <si>
    <t>სამედიცინო მოწყობილობები ინჟექტორული ამომქაჩი Tecnology medicale</t>
  </si>
  <si>
    <t>ინჟექტორული ამომქაჩი</t>
  </si>
  <si>
    <t>სამედიცინო მოწყობილობები ლინეომატი Mindray, SP3</t>
  </si>
  <si>
    <t>ლინეომატი</t>
  </si>
  <si>
    <t>სამედიცინო მოწყობილობები პაციენტის მონიტორი Mindray, Umec 10,</t>
  </si>
  <si>
    <t>პაციენტის მონიტორი</t>
  </si>
  <si>
    <t>სამედიცინო მოწყობილობები ხელოვნური სუნთქვის აპარატი Mindray SV 300</t>
  </si>
  <si>
    <t>ხელოვნური სუნთქვის აპარატი Mindray SV 300</t>
  </si>
  <si>
    <t>სამედიცინო მოწყობილობები ხელოვნური სუნთქვის აპარატი Mindray, Synovent E3</t>
  </si>
  <si>
    <t>ხელოვნური სუნთქვის აპარატი Mindray, Synovent E3</t>
  </si>
  <si>
    <t>შპს ,,პროგრესი-საქართველო”</t>
  </si>
  <si>
    <t>სკრინინგი</t>
  </si>
  <si>
    <t>თერმო სკრინინგის მომსახურება</t>
  </si>
  <si>
    <t>შპს „SKY GROUP“</t>
  </si>
  <si>
    <t>202 424 769</t>
  </si>
  <si>
    <t>ტექნიკური მომსახურება</t>
  </si>
  <si>
    <t>ასათიანის შენობის ტექნიკური მომსახურება</t>
  </si>
  <si>
    <t>სს „მეტრო ჯორჯია“</t>
  </si>
  <si>
    <t>ტრანსპორტირება</t>
  </si>
  <si>
    <t xml:space="preserve">q. Tbilisis saerTaSoriso aeroportidan  – saCxereSi, 35 personis transportirebis momsaxureba  </t>
  </si>
  <si>
    <t>შპს „დენტსტალ დენტი“</t>
  </si>
  <si>
    <t>ფარი დამცავი აპრავით (10 ფირფიტა)</t>
  </si>
  <si>
    <t>დამცავი ფარი „აპრავით“ (10 ფირფიტა)</t>
  </si>
  <si>
    <t xml:space="preserve">დამცავი ფარი „აპრავით“ (10 ფირფიტა) </t>
  </si>
  <si>
    <t>ფარი დამცავი სალტით (10 ფირფიტა)</t>
  </si>
  <si>
    <t xml:space="preserve">დამცავი ფარი სალტით (10 ფირფიტა) </t>
  </si>
  <si>
    <t xml:space="preserve">შპს „დენტსტალ დენტი“ </t>
  </si>
  <si>
    <t>ფარი დამცავი ფირფიტა</t>
  </si>
  <si>
    <t>დამცავი ფარის ფირფიტა</t>
  </si>
  <si>
    <t xml:space="preserve">შპს „თბილისიდენტალი“ </t>
  </si>
  <si>
    <t>ფარი სათვალე</t>
  </si>
  <si>
    <t xml:space="preserve">სათვალე ფარი </t>
  </si>
  <si>
    <t xml:space="preserve">შპს „თნ ჯგუფი“ </t>
  </si>
  <si>
    <t>ფარი სახის</t>
  </si>
  <si>
    <t xml:space="preserve">სახის დამცავი ფარი </t>
  </si>
  <si>
    <t>ფარი შუბლის (10 ფირფიტა)</t>
  </si>
  <si>
    <t>შუბლის ფარი  (10 ფირფიტა)</t>
  </si>
  <si>
    <t>ქუდი</t>
  </si>
  <si>
    <t>ერთჯერადი ქუდი</t>
  </si>
  <si>
    <t>ერთჯერადი სამედიცინო ქუდი</t>
  </si>
  <si>
    <t xml:space="preserve">შპს თბილისი მედიკ“ </t>
  </si>
  <si>
    <t xml:space="preserve">ერთჯერადი სამედიცინო ქუდი </t>
  </si>
  <si>
    <t>შპს ,,აგრო თრეიდი”</t>
  </si>
  <si>
    <r>
      <t>431952452</t>
    </r>
    <r>
      <rPr>
        <sz val="10"/>
        <color rgb="FF008000"/>
        <rFont val="Sylfaen"/>
        <family val="1"/>
      </rPr>
      <t> </t>
    </r>
  </si>
  <si>
    <t xml:space="preserve">შესასხურებელი აპარატი  </t>
  </si>
  <si>
    <t xml:space="preserve">ელექტრო და ხელის შემასხურებელი აპარატი  </t>
  </si>
  <si>
    <t>ხალათი</t>
  </si>
  <si>
    <t>ერთჯერადი ხალათი</t>
  </si>
  <si>
    <t>ხალათი პაციენტის ერთჯერადი</t>
  </si>
  <si>
    <t xml:space="preserve">ხალათი პაციენტის ერთჯერადი </t>
  </si>
  <si>
    <t xml:space="preserve">შპს „დოქტორ გუდსი“ </t>
  </si>
  <si>
    <t>ხალათი მანჟეტებით</t>
  </si>
  <si>
    <t xml:space="preserve">ქირურგიული ხალათი მანჟეტებით წონა 43 გრ.  </t>
  </si>
  <si>
    <t>ხალათი ქირურგიული</t>
  </si>
  <si>
    <t>ხალათი ქირურგიული სტერილური დაცვით</t>
  </si>
  <si>
    <t>ხელთათმანი  ნიტრილი XL წყვილი</t>
  </si>
  <si>
    <t xml:space="preserve">ხელთათმანი ნიტრილი XL ზომა  </t>
  </si>
  <si>
    <t>ხელთათმანი არასტერილური (M)  წყვილი</t>
  </si>
  <si>
    <t xml:space="preserve">ხელთათმანი ერთჯერადი, არასტერილური (M) </t>
  </si>
  <si>
    <t>შპს ვესტ ფარმი</t>
  </si>
  <si>
    <t>ხელთათმანი არასტერილური ტაკლით,  M ზომა წყვილი</t>
  </si>
  <si>
    <t>ხელთათმანი არასტერილური ტაკლით,  M ზომა</t>
  </si>
  <si>
    <t>დენსტალ დენტი</t>
  </si>
  <si>
    <t>ხელთათმანი არასტერილური წყვილი M L ზომა წყვილი</t>
  </si>
  <si>
    <t>ხელთათმანი არასტერილური წყვილი M L ზომა</t>
  </si>
  <si>
    <t>ხელთათმანი ლატექსი არასტერილური L წყვილი</t>
  </si>
  <si>
    <t xml:space="preserve">ხელთათმანი ლატექსი არასტერილური L ზომა </t>
  </si>
  <si>
    <t>ხელთათმანი ლატექსი არასტერილური M წყვილი</t>
  </si>
  <si>
    <t xml:space="preserve">ხელთათმანი ლატექსი არასტერილური M ზომა </t>
  </si>
  <si>
    <t>ხელთათმანი ნიტრილი L წყვილი</t>
  </si>
  <si>
    <t>ხელთათმანი ნიტრილი L ზომა</t>
  </si>
  <si>
    <t>ხელთათმანი ნიტრილის M L ზომა წყვილი</t>
  </si>
  <si>
    <t>ხელთათმანი ნიტრილის M L ზომა</t>
  </si>
  <si>
    <t>შენიშვნა</t>
  </si>
  <si>
    <t>მომწოდებელს ხელშეკრულებაზე ხელი არ აქვს მოწერილი</t>
  </si>
  <si>
    <t>საქონელი (ხელშეკრულებით)</t>
  </si>
  <si>
    <t>ერთეულის ფასი (ლარი;1$=2.23)</t>
  </si>
  <si>
    <t>№</t>
  </si>
  <si>
    <r>
      <t>200268389</t>
    </r>
    <r>
      <rPr>
        <sz val="10"/>
        <color rgb="FF008000"/>
        <rFont val="SPAcademi"/>
      </rPr>
      <t> </t>
    </r>
  </si>
  <si>
    <r>
      <t>405 127 571</t>
    </r>
    <r>
      <rPr>
        <sz val="10"/>
        <color rgb="FF008000"/>
        <rFont val="SPAcademi"/>
      </rPr>
      <t> </t>
    </r>
  </si>
  <si>
    <r>
      <t>205273498</t>
    </r>
    <r>
      <rPr>
        <sz val="10"/>
        <color rgb="FF008000"/>
        <rFont val="SPAcademi"/>
      </rPr>
      <t> </t>
    </r>
  </si>
  <si>
    <t>ერთეულის ფასი</t>
  </si>
  <si>
    <t>ხელშეკრულების №</t>
  </si>
  <si>
    <t>N</t>
  </si>
  <si>
    <t>კოდი</t>
  </si>
  <si>
    <t>ზომ. ერთ</t>
  </si>
  <si>
    <t>რაოდ</t>
  </si>
  <si>
    <t>ერთ. ფასი</t>
  </si>
  <si>
    <t>საქ. ფასი</t>
  </si>
  <si>
    <t>ზედნადები</t>
  </si>
  <si>
    <t>მომწოდებელი</t>
  </si>
  <si>
    <t>შემოსავლების სამსახურის საბაჟო დეპარტამენტის სანიტარიული ფიტოსანიტარიული და ვეტერინალური კონტროლის სამმართველო</t>
  </si>
  <si>
    <t>შსს საპატრულო პოლიციის დეპარტამენტის საზღვრის მართვისა და კოორდინირების მთავარი სამმართველოს სასაზღვრო სამიგრაციო კონტროლის სამმართველოს (თბილისი აეროპორტი)</t>
  </si>
  <si>
    <t>შსს საგანგებო სიტუაციების მართვის დეპარტამენტი</t>
  </si>
  <si>
    <t>სს ინფექციური პათოლოგიის, შიდსისა და კლინიკირი იმუნოლოგიის სამეცნიერო-პრაქტიკული ცენტრი</t>
  </si>
  <si>
    <t>შსს საპატრულო პოლიციის დეპარტამენტი</t>
  </si>
  <si>
    <t>დაცვის პოლიცის დეპარტამენტი</t>
  </si>
  <si>
    <t>თბილისის ბავშვტა ინფექციური კლინიკური საავადმყოფო</t>
  </si>
  <si>
    <t>შპს აკ. ნიკოლოზ ყიფშიძის სახ. ცენტრ საუნივერსიტეტო კლინიკა</t>
  </si>
  <si>
    <t>სსიპ - საგანგებო სიტუაციაბისა და გადაუდებელი დახმარების ცენტრი</t>
  </si>
  <si>
    <t>სსიპ - საგანგებო სიტუაციაბისა და გადაუდებელი დახმარების ცენტრი 2</t>
  </si>
  <si>
    <t>სამხედრო ჰოსპიტალი</t>
  </si>
  <si>
    <t>აკ. ვახტანგ ბოჭორიშვილის კლინიკა</t>
  </si>
  <si>
    <t>სს ტუბერკულოზისა და ფილტვის დაავადებათა ეროვნული ცენტრი</t>
  </si>
  <si>
    <t>გორმედი
(წერილს ველოდებით)</t>
  </si>
  <si>
    <t>წითელი ჯვარი</t>
  </si>
  <si>
    <t>სულ გადაცემული</t>
  </si>
  <si>
    <t>ნაშთი</t>
  </si>
  <si>
    <t>სათვალე</t>
  </si>
  <si>
    <t>2890 სათვალე გამჭირვალე ვინტილირებული</t>
  </si>
  <si>
    <t>2890</t>
  </si>
  <si>
    <t>0506230255</t>
  </si>
  <si>
    <t>შპს Made To Make</t>
  </si>
  <si>
    <t>0506239559</t>
  </si>
  <si>
    <t>2890S სათვალე გამჭირვალე გერმეტიული</t>
  </si>
  <si>
    <t>2890S</t>
  </si>
  <si>
    <t>60401 სათვალის დამცავი სათვალე VISILUX გამჭვირვალე 45გმ.</t>
  </si>
  <si>
    <t>60401</t>
  </si>
  <si>
    <t>60590 სათვალე Monolux პირდაპირი ვენტილიაციით, გამჭვირვალე, 63გმ.</t>
  </si>
  <si>
    <t>60590</t>
  </si>
  <si>
    <t>DU-V07 დამცავი სათვალე გუგლის ტიპი</t>
  </si>
  <si>
    <t>DU-V07</t>
  </si>
  <si>
    <t>G-033 A-C გუგლის სათვალე</t>
  </si>
  <si>
    <t>G-033 A-C</t>
  </si>
  <si>
    <t>44305 ქიმიური კომბინიზონი XXL</t>
  </si>
  <si>
    <t>44305</t>
  </si>
  <si>
    <t>44325 კომბინიზონი ბიო-ქიმიური XXL</t>
  </si>
  <si>
    <t>44325</t>
  </si>
  <si>
    <t>0506236166</t>
  </si>
  <si>
    <t>44326 კომბინიზონი ბიო-ქიმიური XXXL</t>
  </si>
  <si>
    <t>44326</t>
  </si>
  <si>
    <t>44403 L მიკროფობული ერთჯერადი ბიო-ქიმიური კომბინიზონი თეთრი 55 გმ.</t>
  </si>
  <si>
    <t>44403</t>
  </si>
  <si>
    <t>44445 XXL ერთჯერადი ქიმიური კომბინიზონი ყვითელი 65 გმ.</t>
  </si>
  <si>
    <t>44445</t>
  </si>
  <si>
    <t>4545 კომბინიზონი XXL ტექნიკური სამღებრო სამუშაოებისთვის, თეთრი</t>
  </si>
  <si>
    <t>4545 -4</t>
  </si>
  <si>
    <t>4565 კომბინიზონი XL ბიო - ქიმიური სამუშაოებისთვის, თეთრი წითელი კანტით</t>
  </si>
  <si>
    <t>4565-6</t>
  </si>
  <si>
    <t>4565 კომბინიზონი XXL ბიო - ქიმიური სამუშაოებისთვის, თეთრი წითელი კანტით</t>
  </si>
  <si>
    <t>4565-4</t>
  </si>
  <si>
    <t>CHF5A XXXL TYVEK კომბინიზონი ბიო-ქიმიური დაცვით, თეთრი,</t>
  </si>
  <si>
    <t>CHF5A XXXL</t>
  </si>
  <si>
    <t>რესპირატორი</t>
  </si>
  <si>
    <t>K112 რესპირატორი FFP2 კლაპნით</t>
  </si>
  <si>
    <t>K112</t>
  </si>
  <si>
    <t>0506230265</t>
  </si>
  <si>
    <t>0506235797</t>
  </si>
  <si>
    <t>W6220V სარქველიანი რესპირატორი FFP2</t>
  </si>
  <si>
    <t>W6220V</t>
  </si>
  <si>
    <t>0506236787</t>
  </si>
  <si>
    <t>W6420VC სარქველიანი რესპირატორი ნახშირის FFP2</t>
  </si>
  <si>
    <t>W6420VC</t>
  </si>
  <si>
    <t>W6730V სარქველიანი რესპირატორი მარეგულირებელი ზონარით FFP3</t>
  </si>
  <si>
    <t>W6730V</t>
  </si>
  <si>
    <t>0506237137</t>
  </si>
  <si>
    <t>W7120 დასაკეცი რესპირატორი უსარქველო FFP2 ინდ. შეფუთვა (2ც)</t>
  </si>
  <si>
    <t>W7120</t>
  </si>
  <si>
    <t>W7120V ერთჯერადი კეცვადი რესპირატორი სარქველიანი რესპირატორი FFP2</t>
  </si>
  <si>
    <t>W7120V</t>
  </si>
  <si>
    <t>დამცავი ფარი სათვალით (ვუჰან)</t>
  </si>
  <si>
    <t>22052599</t>
  </si>
  <si>
    <t>0506235461</t>
  </si>
  <si>
    <t>შპს დენტსტალ დენტი</t>
  </si>
  <si>
    <t>დამცავი ფარი სალტით (10 ფირფიტა)</t>
  </si>
  <si>
    <t>22042262</t>
  </si>
  <si>
    <t>დოზატორი 1000მლ</t>
  </si>
  <si>
    <t>43</t>
  </si>
  <si>
    <t>0506233250</t>
  </si>
  <si>
    <t>შპს კალიიდ</t>
  </si>
  <si>
    <t>სოლოსეპტი 1ლ დოზატორით (ხელის სადეზინფექციო ხსნარი)</t>
  </si>
  <si>
    <t>5239</t>
  </si>
  <si>
    <t>0506230629</t>
  </si>
  <si>
    <t>შპს სოლოფარმი</t>
  </si>
  <si>
    <t>სტერილიუმი 1ლ</t>
  </si>
  <si>
    <t>24</t>
  </si>
  <si>
    <t>ხელთათმანი ერთჯერადი არასტერილური M</t>
  </si>
  <si>
    <t>0014</t>
  </si>
  <si>
    <t>0506220684</t>
  </si>
  <si>
    <t>შპს პი. ემ. ჯი</t>
  </si>
  <si>
    <t>სახის ნიღაბი 3-შრიანი ერთჯერადი</t>
  </si>
  <si>
    <t>0292</t>
  </si>
  <si>
    <t>0506237421</t>
  </si>
  <si>
    <t>(დღგ) სახის ნიღაბი ერთჯერადი 3-შრიანი</t>
  </si>
  <si>
    <t>050001</t>
  </si>
  <si>
    <t>0506377798</t>
  </si>
  <si>
    <t>შპს თბილისი დენტალი</t>
  </si>
  <si>
    <t>acercon პირბადე #50</t>
  </si>
  <si>
    <t>91800</t>
  </si>
  <si>
    <t>შეკვრა</t>
  </si>
  <si>
    <t>0506228193</t>
  </si>
  <si>
    <t>შპს პრიმაქს-ჯორჯია</t>
  </si>
  <si>
    <t>სახის ნიღაბი ერთჯერადი 3-შრიანი</t>
  </si>
  <si>
    <t>შპს ვესტფარმი</t>
  </si>
  <si>
    <t>შპს მედეკონომი</t>
  </si>
  <si>
    <t>ხელთათმანი ლატექსის არასტერილური M</t>
  </si>
  <si>
    <t>ხელთათმანი ლატექსის არასტერილური L</t>
  </si>
  <si>
    <t xml:space="preserve">შპს „Made To Make“ </t>
  </si>
  <si>
    <t>პერსონალური დაცვის   სათვალე გუგლის ტიპის GRAND S-550</t>
  </si>
  <si>
    <t>ბიოლოგიური დაცვის ბახილი POBO</t>
  </si>
  <si>
    <t>ხელის სადეზინფექციო ხსნარი ჟივასეპტი 1 ლიტრიანი (დოზატორით)</t>
  </si>
  <si>
    <t>შპს ,,სოლოფარმი“</t>
  </si>
  <si>
    <t>ს.ს. ,,გეფა“</t>
  </si>
  <si>
    <t xml:space="preserve">ელექტრო და ხელის შემასხურებელი აპარატი </t>
  </si>
  <si>
    <t xml:space="preserve">პოლიეთილენის ლაბადა </t>
  </si>
  <si>
    <t xml:space="preserve">შპს „გიო კომპანი” </t>
  </si>
  <si>
    <t>საწოლი მატრასით, ლამინირებული მერქან ბურბუშელოვანი ფილა, საწოლის ზომა: 193,6X90X80სმ. მატრასის ზომა: 190X85X17 სმ.</t>
  </si>
  <si>
    <t>ტუმბო,  ლამინირებული მერქან ბურბუშელოვანი ფილა, ზომა: 50X41X40 სმ. ორი უჯრით, ტელესკოპურ სალასკაზე50X41X40 სმ. ორი უჯრით, ტელესკოპურ სალასკაზე</t>
  </si>
  <si>
    <t>მაგიდა, ლამინირებული მერქან ბურბუშელოვანი ფილა, ზომა: 70X50X75სმ. ოთხ ლამინატის ფეხზე</t>
  </si>
  <si>
    <t>ერთჯერადი თეთრეულის კომპლექტი  საბნის პირი 160*200 ზეწარი 160*200 ბალიშის პირი 50*70</t>
  </si>
  <si>
    <t>საბანი ერთსაწოლიანი</t>
  </si>
  <si>
    <t>ბალიში 70X50</t>
  </si>
  <si>
    <t xml:space="preserve"> ხელის სადეზინფექციო სითხე Biorad DERM EI  1 ლიტრიანი  (დოზატორით)</t>
  </si>
  <si>
    <t>შპს ,,პსპ ფარმა“ </t>
  </si>
  <si>
    <t xml:space="preserve">ერთჯერადი ქუდი </t>
  </si>
  <si>
    <t>შპს თბილისი მედიკ“</t>
  </si>
  <si>
    <t>დამცავი ფარის  ფირფიტა</t>
  </si>
  <si>
    <t xml:space="preserve"> სათვალე ფარი</t>
  </si>
  <si>
    <t>შპს ,,ეროიო პროდაქშენ“ </t>
  </si>
  <si>
    <t>კომბინიზონი Tek-Stil, TSK18</t>
  </si>
  <si>
    <t>სათვალე გუგლის ტიპის BayMax S1551Q</t>
  </si>
  <si>
    <t>კომბინიზონი Lakeland ChemMax 1</t>
  </si>
  <si>
    <t>ნიღანი N95 Sense Professional SP ART 204</t>
  </si>
  <si>
    <t>დღგ 18%</t>
  </si>
  <si>
    <t>ფასი დოლარშია და განუბაჟებელი</t>
  </si>
  <si>
    <t>სამინისტროდან 1/02/2020წ  18.03.2020 ის მდგომარეობით</t>
  </si>
  <si>
    <t>#</t>
  </si>
  <si>
    <t>პერსონალური ბიოლოგიური დაცვის კომბინიზონი</t>
  </si>
  <si>
    <t>პერსონალური დაცვის ნიღაბი (N95/P2/P3)</t>
  </si>
  <si>
    <t>ბახილები (ბიოლოგიური დაცვით)</t>
  </si>
  <si>
    <t>ხელთათმანი ნიტრილის</t>
  </si>
  <si>
    <t>ხელთათმანი არასტერილური</t>
  </si>
  <si>
    <t>მარტივი ქირურგიული ნიღაბი სამშრიანი</t>
  </si>
  <si>
    <r>
      <t>პერსონალური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დაცვის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სათვალე</t>
    </r>
  </si>
  <si>
    <t>სამედიცინო სახის დამცავი საშუალება (ფარი)</t>
  </si>
  <si>
    <t>ერთჯერადი სამედიცინო ხალათი</t>
  </si>
  <si>
    <t>ხელის სადეზინფექციო საშუალება</t>
  </si>
  <si>
    <t>ცალი (1 ლიტრიან შეფუთვაში, ჩამოსასხმელი სისტემით)</t>
  </si>
  <si>
    <t>ზედაპირების დასამუშავებელი სადეზინფექციო ხსნარი</t>
  </si>
  <si>
    <t>დისტანციური ელექტრო თერმომეტრი</t>
  </si>
  <si>
    <t>სამედიცონო თავსაბურავი</t>
  </si>
  <si>
    <t>სამედიცინო ბახილი</t>
  </si>
  <si>
    <t>საიზოლაციო სატრანსპორტო კაფსულა ბიოსაიზოლაციო</t>
  </si>
  <si>
    <t>ინფექციური პაციენტების საიზოლაციო ბოქსირებული კარვის კომპლექტი, კარვის დამაკავშირებელი მოწყობილობით</t>
  </si>
  <si>
    <r>
      <t>შპს APROFI - GROUP</t>
    </r>
    <r>
      <rPr>
        <sz val="10"/>
        <rFont val="Sylfaen"/>
        <family val="1"/>
        <charset val="204"/>
      </rPr>
      <t xml:space="preserve">  </t>
    </r>
  </si>
  <si>
    <r>
      <t>ხელთათმანი ნიტრილი X</t>
    </r>
    <r>
      <rPr>
        <b/>
        <sz val="10"/>
        <color rgb="FF000000"/>
        <rFont val="Calibri"/>
        <family val="2"/>
        <charset val="204"/>
        <scheme val="minor"/>
      </rPr>
      <t>L</t>
    </r>
    <r>
      <rPr>
        <sz val="10"/>
        <color rgb="FF000000"/>
        <rFont val="Calibri"/>
        <family val="2"/>
        <charset val="204"/>
        <scheme val="minor"/>
      </rPr>
      <t xml:space="preserve"> ზომა </t>
    </r>
  </si>
  <si>
    <r>
      <t xml:space="preserve">პერსონალური დაცვის   სათვალე გუგლის ტიპის </t>
    </r>
    <r>
      <rPr>
        <sz val="10"/>
        <rFont val="Calibri"/>
        <family val="2"/>
        <charset val="204"/>
        <scheme val="minor"/>
      </rPr>
      <t xml:space="preserve">  Anti-Fog მოდელი -SG-204 AF</t>
    </r>
  </si>
  <si>
    <t>შესყიდული საქონელი ერთეულის ფასით ხელშეკრულებების მიხედვით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</si>
</sst>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28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Sylfaen"/>
      <family val="1"/>
    </font>
    <font>
      <sz val="10"/>
      <name val="Sylfaen"/>
      <family val="1"/>
    </font>
    <font>
      <sz val="10"/>
      <color rgb="FF000000"/>
      <name val="Sylfaen"/>
      <family val="1"/>
    </font>
    <font>
      <sz val="10"/>
      <color rgb="FFFF0000"/>
      <name val="Sylfaen"/>
      <family val="1"/>
    </font>
    <font>
      <sz val="10"/>
      <color rgb="FF008000"/>
      <name val="Sylfaen"/>
      <family val="1"/>
    </font>
    <font>
      <sz val="10"/>
      <color theme="1"/>
      <name val="Calibri"/>
      <family val="2"/>
    </font>
    <font>
      <sz val="10"/>
      <color rgb="FF008000"/>
      <name val="SPAcadem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1"/>
      <color theme="1"/>
      <name val="Sylfae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Sylfaen"/>
      <family val="1"/>
      <charset val="204"/>
    </font>
    <font>
      <sz val="10"/>
      <name val="Sylfaen"/>
      <family val="1"/>
      <charset val="204"/>
    </font>
    <font>
      <b/>
      <sz val="10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7" fillId="3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3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/>
    </xf>
    <xf numFmtId="1" fontId="3" fillId="4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" fontId="3" fillId="2" borderId="11" xfId="0" applyNumberFormat="1" applyFont="1" applyFill="1" applyBorder="1" applyAlignment="1">
      <alignment vertical="center"/>
    </xf>
    <xf numFmtId="165" fontId="3" fillId="0" borderId="1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" fontId="3" fillId="2" borderId="13" xfId="0" applyNumberFormat="1" applyFont="1" applyFill="1" applyBorder="1" applyAlignment="1">
      <alignment vertical="center"/>
    </xf>
    <xf numFmtId="0" fontId="3" fillId="0" borderId="14" xfId="0" applyFont="1" applyFill="1" applyBorder="1" applyAlignment="1">
      <alignment horizontal="left" vertical="top" wrapText="1"/>
    </xf>
    <xf numFmtId="1" fontId="3" fillId="4" borderId="11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left" vertical="top" wrapText="1"/>
    </xf>
    <xf numFmtId="1" fontId="3" fillId="4" borderId="13" xfId="0" applyNumberFormat="1" applyFont="1" applyFill="1" applyBorder="1" applyAlignment="1">
      <alignment vertical="center"/>
    </xf>
    <xf numFmtId="1" fontId="3" fillId="0" borderId="16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 wrapText="1"/>
    </xf>
    <xf numFmtId="1" fontId="3" fillId="4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horizontal="center" vertical="center" wrapText="1"/>
    </xf>
    <xf numFmtId="1" fontId="24" fillId="4" borderId="1" xfId="0" applyNumberFormat="1" applyFont="1" applyFill="1" applyBorder="1" applyAlignment="1">
      <alignment vertical="center" wrapText="1"/>
    </xf>
    <xf numFmtId="165" fontId="24" fillId="4" borderId="1" xfId="0" applyNumberFormat="1" applyFont="1" applyFill="1" applyBorder="1" applyAlignment="1">
      <alignment horizontal="center" vertical="center" wrapText="1"/>
    </xf>
    <xf numFmtId="2" fontId="24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vertical="center" wrapText="1"/>
    </xf>
    <xf numFmtId="165" fontId="24" fillId="0" borderId="1" xfId="0" applyNumberFormat="1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1" fontId="23" fillId="0" borderId="1" xfId="0" applyNumberFormat="1" applyFont="1" applyBorder="1" applyAlignment="1">
      <alignment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1" fontId="24" fillId="0" borderId="1" xfId="0" applyNumberFormat="1" applyFont="1" applyBorder="1" applyAlignment="1">
      <alignment vertical="top" wrapText="1"/>
    </xf>
    <xf numFmtId="165" fontId="24" fillId="0" borderId="1" xfId="0" applyNumberFormat="1" applyFont="1" applyBorder="1" applyAlignment="1">
      <alignment horizontal="center" vertical="top" wrapText="1"/>
    </xf>
    <xf numFmtId="2" fontId="24" fillId="0" borderId="1" xfId="0" applyNumberFormat="1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165" fontId="24" fillId="4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center" vertical="center"/>
    </xf>
    <xf numFmtId="164" fontId="0" fillId="0" borderId="1" xfId="1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textRotation="90"/>
    </xf>
    <xf numFmtId="0" fontId="22" fillId="0" borderId="7" xfId="0" applyFont="1" applyFill="1" applyBorder="1" applyAlignment="1">
      <alignment horizontal="center" vertical="center" textRotation="90"/>
    </xf>
    <xf numFmtId="0" fontId="22" fillId="0" borderId="15" xfId="0" applyFont="1" applyFill="1" applyBorder="1" applyAlignment="1">
      <alignment horizontal="center" vertical="center" textRotation="90"/>
    </xf>
    <xf numFmtId="0" fontId="25" fillId="4" borderId="10" xfId="0" applyFont="1" applyFill="1" applyBorder="1" applyAlignment="1">
      <alignment horizontal="center" vertical="top" wrapText="1"/>
    </xf>
    <xf numFmtId="0" fontId="25" fillId="4" borderId="20" xfId="0" applyFont="1" applyFill="1" applyBorder="1" applyAlignment="1">
      <alignment horizontal="center" vertical="top" wrapText="1"/>
    </xf>
    <xf numFmtId="0" fontId="25" fillId="4" borderId="12" xfId="0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workbookViewId="0">
      <selection activeCell="F5" sqref="F5"/>
    </sheetView>
  </sheetViews>
  <sheetFormatPr defaultRowHeight="12.75"/>
  <cols>
    <col min="1" max="1" width="2.5703125" style="1" customWidth="1"/>
    <col min="2" max="2" width="4.5703125" style="3" customWidth="1"/>
    <col min="3" max="3" width="13.140625" style="136" customWidth="1"/>
    <col min="4" max="4" width="12.7109375" style="4" customWidth="1"/>
    <col min="5" max="5" width="19" style="5" customWidth="1"/>
    <col min="6" max="6" width="28.85546875" style="136" customWidth="1"/>
    <col min="7" max="7" width="9.5703125" style="1" customWidth="1"/>
    <col min="8" max="8" width="10.7109375" style="3" customWidth="1"/>
    <col min="9" max="9" width="12" style="3" customWidth="1"/>
    <col min="10" max="10" width="11.85546875" style="3" customWidth="1"/>
    <col min="11" max="11" width="11.28515625" style="1" customWidth="1"/>
    <col min="12" max="16384" width="9.140625" style="1"/>
  </cols>
  <sheetData>
    <row r="1" spans="1:11">
      <c r="H1" s="53">
        <f>SUBTOTAL(9,H3:H105)</f>
        <v>2387648</v>
      </c>
      <c r="I1" s="52">
        <f>SUBTOTAL(9,I3:I105)</f>
        <v>93544.695552799982</v>
      </c>
      <c r="J1" s="52">
        <f>SUBTOTAL(9,J3:J105)</f>
        <v>5092086.595884</v>
      </c>
    </row>
    <row r="2" spans="1:11" ht="50.25" customHeight="1">
      <c r="A2" s="51" t="s">
        <v>244</v>
      </c>
      <c r="B2" s="36" t="s">
        <v>23</v>
      </c>
      <c r="C2" s="36" t="s">
        <v>24</v>
      </c>
      <c r="D2" s="37" t="s">
        <v>25</v>
      </c>
      <c r="E2" s="37" t="s">
        <v>26</v>
      </c>
      <c r="F2" s="36" t="s">
        <v>242</v>
      </c>
      <c r="G2" s="36" t="s">
        <v>27</v>
      </c>
      <c r="H2" s="38" t="s">
        <v>28</v>
      </c>
      <c r="I2" s="36" t="s">
        <v>243</v>
      </c>
      <c r="J2" s="36" t="s">
        <v>29</v>
      </c>
      <c r="K2" s="36" t="s">
        <v>240</v>
      </c>
    </row>
    <row r="3" spans="1:11" s="6" customFormat="1" ht="51">
      <c r="A3" s="25">
        <v>1</v>
      </c>
      <c r="B3" s="25">
        <v>22</v>
      </c>
      <c r="C3" s="23" t="s">
        <v>30</v>
      </c>
      <c r="D3" s="22">
        <v>423099774</v>
      </c>
      <c r="E3" s="22" t="s">
        <v>31</v>
      </c>
      <c r="F3" s="23" t="s">
        <v>32</v>
      </c>
      <c r="G3" s="25" t="s">
        <v>33</v>
      </c>
      <c r="H3" s="18">
        <v>100</v>
      </c>
      <c r="I3" s="17">
        <v>80</v>
      </c>
      <c r="J3" s="19">
        <v>8000</v>
      </c>
      <c r="K3" s="25"/>
    </row>
    <row r="4" spans="1:11" s="6" customFormat="1" ht="63.75">
      <c r="A4" s="25">
        <f>A3+1</f>
        <v>2</v>
      </c>
      <c r="B4" s="25">
        <v>22</v>
      </c>
      <c r="C4" s="23" t="s">
        <v>30</v>
      </c>
      <c r="D4" s="22">
        <v>423099774</v>
      </c>
      <c r="E4" s="22" t="s">
        <v>34</v>
      </c>
      <c r="F4" s="23" t="s">
        <v>35</v>
      </c>
      <c r="G4" s="25" t="s">
        <v>33</v>
      </c>
      <c r="H4" s="18">
        <v>100</v>
      </c>
      <c r="I4" s="17">
        <v>145</v>
      </c>
      <c r="J4" s="19">
        <v>14500</v>
      </c>
      <c r="K4" s="25"/>
    </row>
    <row r="5" spans="1:11" s="6" customFormat="1" ht="51">
      <c r="A5" s="25">
        <f t="shared" ref="A5:A68" si="0">A4+1</f>
        <v>3</v>
      </c>
      <c r="B5" s="25">
        <v>22</v>
      </c>
      <c r="C5" s="23" t="s">
        <v>30</v>
      </c>
      <c r="D5" s="22">
        <v>423099774</v>
      </c>
      <c r="E5" s="22" t="s">
        <v>36</v>
      </c>
      <c r="F5" s="23" t="s">
        <v>37</v>
      </c>
      <c r="G5" s="25" t="s">
        <v>33</v>
      </c>
      <c r="H5" s="18">
        <v>100</v>
      </c>
      <c r="I5" s="17">
        <v>75</v>
      </c>
      <c r="J5" s="19">
        <v>7500</v>
      </c>
      <c r="K5" s="25"/>
    </row>
    <row r="6" spans="1:11" s="6" customFormat="1" ht="45">
      <c r="A6" s="25">
        <f t="shared" si="0"/>
        <v>4</v>
      </c>
      <c r="B6" s="23">
        <v>32</v>
      </c>
      <c r="C6" s="40" t="s">
        <v>38</v>
      </c>
      <c r="D6" s="22">
        <v>404865286</v>
      </c>
      <c r="E6" s="22" t="s">
        <v>39</v>
      </c>
      <c r="F6" s="54" t="s">
        <v>40</v>
      </c>
      <c r="G6" s="41" t="s">
        <v>41</v>
      </c>
      <c r="H6" s="18">
        <v>500</v>
      </c>
      <c r="I6" s="17">
        <v>0.1</v>
      </c>
      <c r="J6" s="19">
        <v>50</v>
      </c>
      <c r="K6" s="25"/>
    </row>
    <row r="7" spans="1:11" s="6" customFormat="1" ht="45">
      <c r="A7" s="25">
        <f t="shared" si="0"/>
        <v>5</v>
      </c>
      <c r="B7" s="25">
        <v>38</v>
      </c>
      <c r="C7" s="40" t="s">
        <v>38</v>
      </c>
      <c r="D7" s="22">
        <v>404865286</v>
      </c>
      <c r="E7" s="22" t="s">
        <v>39</v>
      </c>
      <c r="F7" s="54" t="s">
        <v>42</v>
      </c>
      <c r="G7" s="41" t="s">
        <v>41</v>
      </c>
      <c r="H7" s="18">
        <v>10000</v>
      </c>
      <c r="I7" s="17">
        <v>0.12</v>
      </c>
      <c r="J7" s="19">
        <v>1200</v>
      </c>
      <c r="K7" s="25"/>
    </row>
    <row r="8" spans="1:11" s="6" customFormat="1" ht="45">
      <c r="A8" s="25">
        <f t="shared" si="0"/>
        <v>6</v>
      </c>
      <c r="B8" s="25">
        <v>39</v>
      </c>
      <c r="C8" s="40" t="s">
        <v>38</v>
      </c>
      <c r="D8" s="22">
        <v>404865286</v>
      </c>
      <c r="E8" s="22" t="s">
        <v>39</v>
      </c>
      <c r="F8" s="23" t="s">
        <v>43</v>
      </c>
      <c r="G8" s="41" t="s">
        <v>41</v>
      </c>
      <c r="H8" s="18">
        <v>21000</v>
      </c>
      <c r="I8" s="17">
        <v>0.12</v>
      </c>
      <c r="J8" s="19">
        <v>2520</v>
      </c>
      <c r="K8" s="25"/>
    </row>
    <row r="9" spans="1:11" s="6" customFormat="1" ht="45">
      <c r="A9" s="25">
        <f t="shared" si="0"/>
        <v>7</v>
      </c>
      <c r="B9" s="25">
        <v>9</v>
      </c>
      <c r="C9" s="40" t="s">
        <v>38</v>
      </c>
      <c r="D9" s="22">
        <v>404865286</v>
      </c>
      <c r="E9" s="22" t="s">
        <v>39</v>
      </c>
      <c r="F9" s="23" t="s">
        <v>43</v>
      </c>
      <c r="G9" s="25" t="s">
        <v>41</v>
      </c>
      <c r="H9" s="18">
        <v>40000</v>
      </c>
      <c r="I9" s="17">
        <v>0.12</v>
      </c>
      <c r="J9" s="19">
        <f>H9*I9</f>
        <v>4800</v>
      </c>
      <c r="K9" s="25"/>
    </row>
    <row r="10" spans="1:11" s="6" customFormat="1" ht="30">
      <c r="A10" s="25">
        <f t="shared" si="0"/>
        <v>8</v>
      </c>
      <c r="B10" s="25">
        <v>12</v>
      </c>
      <c r="C10" s="23" t="s">
        <v>44</v>
      </c>
      <c r="D10" s="40">
        <v>404954377</v>
      </c>
      <c r="E10" s="40" t="s">
        <v>45</v>
      </c>
      <c r="F10" s="23" t="s">
        <v>46</v>
      </c>
      <c r="G10" s="25" t="s">
        <v>41</v>
      </c>
      <c r="H10" s="18">
        <v>1700</v>
      </c>
      <c r="I10" s="17">
        <v>5.8</v>
      </c>
      <c r="J10" s="19">
        <v>9860</v>
      </c>
      <c r="K10" s="25"/>
    </row>
    <row r="11" spans="1:11" s="6" customFormat="1" ht="93" customHeight="1">
      <c r="A11" s="25">
        <f t="shared" si="0"/>
        <v>9</v>
      </c>
      <c r="B11" s="25">
        <v>40</v>
      </c>
      <c r="C11" s="40" t="s">
        <v>47</v>
      </c>
      <c r="D11" s="22">
        <v>35001039516</v>
      </c>
      <c r="E11" s="22" t="s">
        <v>48</v>
      </c>
      <c r="F11" s="23" t="s">
        <v>49</v>
      </c>
      <c r="G11" s="54" t="s">
        <v>50</v>
      </c>
      <c r="H11" s="18">
        <v>3</v>
      </c>
      <c r="I11" s="17">
        <v>200</v>
      </c>
      <c r="J11" s="19">
        <v>600</v>
      </c>
      <c r="K11" s="25"/>
    </row>
    <row r="12" spans="1:11" s="6" customFormat="1" ht="63.75">
      <c r="A12" s="25">
        <f t="shared" si="0"/>
        <v>10</v>
      </c>
      <c r="B12" s="25">
        <v>24</v>
      </c>
      <c r="C12" s="23" t="s">
        <v>51</v>
      </c>
      <c r="D12" s="22" t="s">
        <v>245</v>
      </c>
      <c r="E12" s="22" t="s">
        <v>52</v>
      </c>
      <c r="F12" s="23" t="s">
        <v>52</v>
      </c>
      <c r="G12" s="23" t="s">
        <v>50</v>
      </c>
      <c r="H12" s="18">
        <v>1</v>
      </c>
      <c r="I12" s="17">
        <v>250</v>
      </c>
      <c r="J12" s="19">
        <v>250</v>
      </c>
      <c r="K12" s="25"/>
    </row>
    <row r="13" spans="1:11" s="6" customFormat="1" ht="25.5">
      <c r="A13" s="25">
        <f t="shared" si="0"/>
        <v>11</v>
      </c>
      <c r="B13" s="25">
        <v>29</v>
      </c>
      <c r="C13" s="23" t="s">
        <v>53</v>
      </c>
      <c r="D13" s="22" t="s">
        <v>246</v>
      </c>
      <c r="E13" s="22" t="s">
        <v>52</v>
      </c>
      <c r="F13" s="23" t="s">
        <v>54</v>
      </c>
      <c r="G13" s="23" t="s">
        <v>50</v>
      </c>
      <c r="H13" s="18">
        <v>1</v>
      </c>
      <c r="I13" s="17">
        <v>3700</v>
      </c>
      <c r="J13" s="19">
        <v>3700</v>
      </c>
      <c r="K13" s="25"/>
    </row>
    <row r="14" spans="1:11" s="6" customFormat="1" ht="25.5">
      <c r="A14" s="25">
        <f t="shared" si="0"/>
        <v>12</v>
      </c>
      <c r="B14" s="25">
        <v>17</v>
      </c>
      <c r="C14" s="23" t="s">
        <v>55</v>
      </c>
      <c r="D14" s="24">
        <v>205270945</v>
      </c>
      <c r="E14" s="24" t="s">
        <v>56</v>
      </c>
      <c r="F14" s="23" t="s">
        <v>57</v>
      </c>
      <c r="G14" s="25" t="s">
        <v>50</v>
      </c>
      <c r="H14" s="18">
        <v>10</v>
      </c>
      <c r="I14" s="17">
        <v>20</v>
      </c>
      <c r="J14" s="19">
        <v>2000</v>
      </c>
      <c r="K14" s="25"/>
    </row>
    <row r="15" spans="1:11" s="6" customFormat="1" ht="165.75">
      <c r="A15" s="25">
        <f t="shared" si="0"/>
        <v>13</v>
      </c>
      <c r="B15" s="25">
        <v>18</v>
      </c>
      <c r="C15" s="23" t="s">
        <v>58</v>
      </c>
      <c r="D15" s="24" t="s">
        <v>59</v>
      </c>
      <c r="E15" s="24" t="s">
        <v>56</v>
      </c>
      <c r="F15" s="23" t="s">
        <v>57</v>
      </c>
      <c r="G15" s="23" t="s">
        <v>50</v>
      </c>
      <c r="H15" s="18">
        <v>1</v>
      </c>
      <c r="I15" s="17">
        <v>2000</v>
      </c>
      <c r="J15" s="19">
        <v>2000</v>
      </c>
      <c r="K15" s="25"/>
    </row>
    <row r="16" spans="1:11" s="6" customFormat="1" ht="15">
      <c r="A16" s="25">
        <f t="shared" si="0"/>
        <v>14</v>
      </c>
      <c r="B16" s="25">
        <v>7</v>
      </c>
      <c r="C16" s="23" t="s">
        <v>60</v>
      </c>
      <c r="D16" s="24">
        <v>404461088</v>
      </c>
      <c r="E16" s="24" t="s">
        <v>61</v>
      </c>
      <c r="F16" s="137" t="s">
        <v>61</v>
      </c>
      <c r="G16" s="23" t="s">
        <v>33</v>
      </c>
      <c r="H16" s="26">
        <v>300</v>
      </c>
      <c r="I16" s="20">
        <v>8</v>
      </c>
      <c r="J16" s="27">
        <v>2400</v>
      </c>
      <c r="K16" s="25"/>
    </row>
    <row r="17" spans="1:11" s="6" customFormat="1" ht="25.5">
      <c r="A17" s="25">
        <f t="shared" si="0"/>
        <v>15</v>
      </c>
      <c r="B17" s="25">
        <v>26</v>
      </c>
      <c r="C17" s="23" t="s">
        <v>62</v>
      </c>
      <c r="D17" s="22">
        <v>245621288</v>
      </c>
      <c r="E17" s="22" t="s">
        <v>63</v>
      </c>
      <c r="F17" s="23" t="s">
        <v>64</v>
      </c>
      <c r="G17" s="25" t="s">
        <v>33</v>
      </c>
      <c r="H17" s="18">
        <v>100</v>
      </c>
      <c r="I17" s="17">
        <v>7.9</v>
      </c>
      <c r="J17" s="19">
        <v>790</v>
      </c>
      <c r="K17" s="25"/>
    </row>
    <row r="18" spans="1:11" s="6" customFormat="1" ht="25.5">
      <c r="A18" s="25">
        <f t="shared" si="0"/>
        <v>16</v>
      </c>
      <c r="B18" s="25">
        <v>25</v>
      </c>
      <c r="C18" s="23" t="s">
        <v>65</v>
      </c>
      <c r="D18" s="22">
        <v>418470014</v>
      </c>
      <c r="E18" s="22" t="s">
        <v>66</v>
      </c>
      <c r="F18" s="23" t="s">
        <v>67</v>
      </c>
      <c r="G18" s="25" t="s">
        <v>33</v>
      </c>
      <c r="H18" s="18">
        <v>400</v>
      </c>
      <c r="I18" s="17">
        <v>3.5</v>
      </c>
      <c r="J18" s="19">
        <v>1400</v>
      </c>
      <c r="K18" s="25"/>
    </row>
    <row r="19" spans="1:11" s="6" customFormat="1" ht="38.25">
      <c r="A19" s="25">
        <f t="shared" si="0"/>
        <v>17</v>
      </c>
      <c r="B19" s="25">
        <v>35</v>
      </c>
      <c r="C19" s="23" t="s">
        <v>68</v>
      </c>
      <c r="D19" s="22" t="s">
        <v>69</v>
      </c>
      <c r="E19" s="22" t="s">
        <v>70</v>
      </c>
      <c r="F19" s="23" t="s">
        <v>71</v>
      </c>
      <c r="G19" s="25" t="s">
        <v>33</v>
      </c>
      <c r="H19" s="18">
        <v>100</v>
      </c>
      <c r="I19" s="17">
        <v>19.899999999999999</v>
      </c>
      <c r="J19" s="19">
        <v>1990</v>
      </c>
      <c r="K19" s="25"/>
    </row>
    <row r="20" spans="1:11" s="6" customFormat="1" ht="25.5">
      <c r="A20" s="25">
        <f t="shared" si="0"/>
        <v>18</v>
      </c>
      <c r="B20" s="25">
        <v>26</v>
      </c>
      <c r="C20" s="23" t="s">
        <v>62</v>
      </c>
      <c r="D20" s="22">
        <v>245621288</v>
      </c>
      <c r="E20" s="22" t="s">
        <v>72</v>
      </c>
      <c r="F20" s="23" t="s">
        <v>73</v>
      </c>
      <c r="G20" s="25" t="s">
        <v>33</v>
      </c>
      <c r="H20" s="18">
        <v>100</v>
      </c>
      <c r="I20" s="17">
        <v>17.899999999999999</v>
      </c>
      <c r="J20" s="19">
        <v>1789.9999999999998</v>
      </c>
      <c r="K20" s="25"/>
    </row>
    <row r="21" spans="1:11" s="6" customFormat="1" ht="30">
      <c r="A21" s="25">
        <f t="shared" si="0"/>
        <v>19</v>
      </c>
      <c r="B21" s="25">
        <v>14</v>
      </c>
      <c r="C21" s="23" t="s">
        <v>74</v>
      </c>
      <c r="D21" s="24">
        <v>201991229</v>
      </c>
      <c r="E21" s="24" t="s">
        <v>75</v>
      </c>
      <c r="F21" s="54" t="s">
        <v>76</v>
      </c>
      <c r="G21" s="25" t="s">
        <v>33</v>
      </c>
      <c r="H21" s="18">
        <v>100</v>
      </c>
      <c r="I21" s="17">
        <v>65</v>
      </c>
      <c r="J21" s="19">
        <v>6500</v>
      </c>
      <c r="K21" s="25"/>
    </row>
    <row r="22" spans="1:11" s="6" customFormat="1" ht="25.5">
      <c r="A22" s="25">
        <f t="shared" si="0"/>
        <v>20</v>
      </c>
      <c r="B22" s="25">
        <v>10</v>
      </c>
      <c r="C22" s="23" t="s">
        <v>77</v>
      </c>
      <c r="D22" s="41" t="s">
        <v>78</v>
      </c>
      <c r="E22" s="41" t="s">
        <v>79</v>
      </c>
      <c r="F22" s="23" t="s">
        <v>80</v>
      </c>
      <c r="G22" s="25" t="s">
        <v>50</v>
      </c>
      <c r="H22" s="18">
        <v>1</v>
      </c>
      <c r="I22" s="17">
        <v>504</v>
      </c>
      <c r="J22" s="19">
        <v>504</v>
      </c>
      <c r="K22" s="25"/>
    </row>
    <row r="23" spans="1:11" s="6" customFormat="1" ht="25.5">
      <c r="A23" s="25">
        <f t="shared" si="0"/>
        <v>21</v>
      </c>
      <c r="B23" s="25">
        <v>28</v>
      </c>
      <c r="C23" s="23" t="s">
        <v>81</v>
      </c>
      <c r="D23" s="22" t="s">
        <v>247</v>
      </c>
      <c r="E23" s="22" t="s">
        <v>79</v>
      </c>
      <c r="F23" s="23" t="s">
        <v>82</v>
      </c>
      <c r="G23" s="25" t="s">
        <v>50</v>
      </c>
      <c r="H23" s="18">
        <v>16</v>
      </c>
      <c r="I23" s="17">
        <v>7.5625</v>
      </c>
      <c r="J23" s="19">
        <v>121</v>
      </c>
      <c r="K23" s="25"/>
    </row>
    <row r="24" spans="1:11" s="6" customFormat="1" ht="25.5">
      <c r="A24" s="25">
        <f t="shared" si="0"/>
        <v>22</v>
      </c>
      <c r="B24" s="29">
        <v>36</v>
      </c>
      <c r="C24" s="138" t="s">
        <v>83</v>
      </c>
      <c r="D24" s="42">
        <v>406285531</v>
      </c>
      <c r="E24" s="42" t="s">
        <v>84</v>
      </c>
      <c r="F24" s="138" t="s">
        <v>85</v>
      </c>
      <c r="G24" s="25" t="s">
        <v>33</v>
      </c>
      <c r="H24" s="30">
        <v>20100</v>
      </c>
      <c r="I24" s="17">
        <v>13.42014</v>
      </c>
      <c r="J24" s="31">
        <v>269744.81400000001</v>
      </c>
      <c r="K24" s="25"/>
    </row>
    <row r="25" spans="1:11" s="6" customFormat="1" ht="25.5">
      <c r="A25" s="25">
        <f t="shared" si="0"/>
        <v>23</v>
      </c>
      <c r="B25" s="29">
        <v>36</v>
      </c>
      <c r="C25" s="138" t="s">
        <v>83</v>
      </c>
      <c r="D25" s="42">
        <v>406285531</v>
      </c>
      <c r="E25" s="42" t="s">
        <v>84</v>
      </c>
      <c r="F25" s="138" t="s">
        <v>86</v>
      </c>
      <c r="G25" s="25" t="s">
        <v>33</v>
      </c>
      <c r="H25" s="30">
        <v>2500</v>
      </c>
      <c r="I25" s="17">
        <v>17.156727999999998</v>
      </c>
      <c r="J25" s="31">
        <v>42891.819999999992</v>
      </c>
      <c r="K25" s="25"/>
    </row>
    <row r="26" spans="1:11" s="6" customFormat="1" ht="38.25">
      <c r="A26" s="25">
        <f t="shared" si="0"/>
        <v>24</v>
      </c>
      <c r="B26" s="25">
        <v>6</v>
      </c>
      <c r="C26" s="23" t="s">
        <v>44</v>
      </c>
      <c r="D26" s="24">
        <v>404954377</v>
      </c>
      <c r="E26" s="24" t="s">
        <v>87</v>
      </c>
      <c r="F26" s="23" t="s">
        <v>88</v>
      </c>
      <c r="G26" s="25" t="s">
        <v>33</v>
      </c>
      <c r="H26" s="17">
        <v>20</v>
      </c>
      <c r="I26" s="17">
        <v>22</v>
      </c>
      <c r="J26" s="19">
        <v>440</v>
      </c>
      <c r="K26" s="25"/>
    </row>
    <row r="27" spans="1:11" s="6" customFormat="1" ht="38.25">
      <c r="A27" s="25">
        <f t="shared" si="0"/>
        <v>25</v>
      </c>
      <c r="B27" s="25">
        <v>6</v>
      </c>
      <c r="C27" s="23" t="s">
        <v>44</v>
      </c>
      <c r="D27" s="24">
        <v>404954377</v>
      </c>
      <c r="E27" s="24" t="s">
        <v>89</v>
      </c>
      <c r="F27" s="23" t="s">
        <v>90</v>
      </c>
      <c r="G27" s="25" t="s">
        <v>33</v>
      </c>
      <c r="H27" s="20">
        <v>10</v>
      </c>
      <c r="I27" s="20">
        <v>29</v>
      </c>
      <c r="J27" s="19">
        <v>290</v>
      </c>
      <c r="K27" s="25"/>
    </row>
    <row r="28" spans="1:11" s="6" customFormat="1" ht="38.25">
      <c r="A28" s="25">
        <f t="shared" si="0"/>
        <v>26</v>
      </c>
      <c r="B28" s="25">
        <v>6</v>
      </c>
      <c r="C28" s="23" t="s">
        <v>44</v>
      </c>
      <c r="D28" s="24">
        <v>404954377</v>
      </c>
      <c r="E28" s="24" t="s">
        <v>89</v>
      </c>
      <c r="F28" s="23" t="s">
        <v>91</v>
      </c>
      <c r="G28" s="25" t="s">
        <v>33</v>
      </c>
      <c r="H28" s="17">
        <v>1</v>
      </c>
      <c r="I28" s="17">
        <v>29</v>
      </c>
      <c r="J28" s="19">
        <v>29</v>
      </c>
      <c r="K28" s="25"/>
    </row>
    <row r="29" spans="1:11" s="6" customFormat="1" ht="25.5">
      <c r="A29" s="25">
        <f t="shared" si="0"/>
        <v>27</v>
      </c>
      <c r="B29" s="25">
        <v>6</v>
      </c>
      <c r="C29" s="23" t="s">
        <v>44</v>
      </c>
      <c r="D29" s="24">
        <v>404954377</v>
      </c>
      <c r="E29" s="24" t="s">
        <v>89</v>
      </c>
      <c r="F29" s="23" t="s">
        <v>92</v>
      </c>
      <c r="G29" s="25" t="s">
        <v>33</v>
      </c>
      <c r="H29" s="17">
        <v>45</v>
      </c>
      <c r="I29" s="17">
        <v>23</v>
      </c>
      <c r="J29" s="19">
        <v>1035</v>
      </c>
      <c r="K29" s="25"/>
    </row>
    <row r="30" spans="1:11" s="6" customFormat="1" ht="38.25">
      <c r="A30" s="25">
        <f t="shared" si="0"/>
        <v>28</v>
      </c>
      <c r="B30" s="25">
        <v>6</v>
      </c>
      <c r="C30" s="23" t="s">
        <v>44</v>
      </c>
      <c r="D30" s="24">
        <v>404954377</v>
      </c>
      <c r="E30" s="24" t="s">
        <v>89</v>
      </c>
      <c r="F30" s="23" t="s">
        <v>93</v>
      </c>
      <c r="G30" s="25" t="s">
        <v>33</v>
      </c>
      <c r="H30" s="17">
        <v>13</v>
      </c>
      <c r="I30" s="17">
        <v>24</v>
      </c>
      <c r="J30" s="19">
        <v>312</v>
      </c>
      <c r="K30" s="25"/>
    </row>
    <row r="31" spans="1:11" s="6" customFormat="1" ht="25.5">
      <c r="A31" s="25">
        <f t="shared" si="0"/>
        <v>29</v>
      </c>
      <c r="B31" s="25">
        <v>6</v>
      </c>
      <c r="C31" s="23" t="s">
        <v>44</v>
      </c>
      <c r="D31" s="24">
        <v>404954377</v>
      </c>
      <c r="E31" s="24" t="s">
        <v>89</v>
      </c>
      <c r="F31" s="23" t="s">
        <v>94</v>
      </c>
      <c r="G31" s="25" t="s">
        <v>33</v>
      </c>
      <c r="H31" s="17">
        <v>129</v>
      </c>
      <c r="I31" s="17">
        <v>16</v>
      </c>
      <c r="J31" s="19">
        <v>2064</v>
      </c>
      <c r="K31" s="25"/>
    </row>
    <row r="32" spans="1:11" s="6" customFormat="1" ht="25.5">
      <c r="A32" s="25">
        <f t="shared" si="0"/>
        <v>30</v>
      </c>
      <c r="B32" s="25">
        <v>6</v>
      </c>
      <c r="C32" s="23" t="s">
        <v>44</v>
      </c>
      <c r="D32" s="24">
        <v>404954377</v>
      </c>
      <c r="E32" s="24" t="s">
        <v>89</v>
      </c>
      <c r="F32" s="23" t="s">
        <v>95</v>
      </c>
      <c r="G32" s="25" t="s">
        <v>33</v>
      </c>
      <c r="H32" s="20">
        <v>135</v>
      </c>
      <c r="I32" s="20">
        <v>16</v>
      </c>
      <c r="J32" s="19">
        <v>2160</v>
      </c>
      <c r="K32" s="25"/>
    </row>
    <row r="33" spans="1:11" s="6" customFormat="1" ht="51">
      <c r="A33" s="25">
        <f t="shared" si="0"/>
        <v>31</v>
      </c>
      <c r="B33" s="25">
        <v>12</v>
      </c>
      <c r="C33" s="23" t="s">
        <v>44</v>
      </c>
      <c r="D33" s="40">
        <v>404954377</v>
      </c>
      <c r="E33" s="40" t="s">
        <v>89</v>
      </c>
      <c r="F33" s="23" t="s">
        <v>96</v>
      </c>
      <c r="G33" s="25" t="s">
        <v>33</v>
      </c>
      <c r="H33" s="18">
        <v>4000</v>
      </c>
      <c r="I33" s="17">
        <v>29</v>
      </c>
      <c r="J33" s="19">
        <v>116000</v>
      </c>
      <c r="K33" s="25"/>
    </row>
    <row r="34" spans="1:11" s="6" customFormat="1" ht="78.75" customHeight="1">
      <c r="A34" s="25">
        <f t="shared" si="0"/>
        <v>32</v>
      </c>
      <c r="B34" s="43">
        <v>4</v>
      </c>
      <c r="C34" s="33" t="s">
        <v>97</v>
      </c>
      <c r="D34" s="32">
        <v>401943590</v>
      </c>
      <c r="E34" s="32" t="s">
        <v>89</v>
      </c>
      <c r="F34" s="33" t="s">
        <v>98</v>
      </c>
      <c r="G34" s="44" t="s">
        <v>33</v>
      </c>
      <c r="H34" s="34">
        <v>50000</v>
      </c>
      <c r="I34" s="17">
        <v>22.077000000000002</v>
      </c>
      <c r="J34" s="31">
        <v>1103850</v>
      </c>
      <c r="K34" s="23" t="s">
        <v>241</v>
      </c>
    </row>
    <row r="35" spans="1:11" s="6" customFormat="1" ht="25.5">
      <c r="A35" s="25">
        <f t="shared" si="0"/>
        <v>33</v>
      </c>
      <c r="B35" s="25">
        <v>6</v>
      </c>
      <c r="C35" s="23" t="s">
        <v>44</v>
      </c>
      <c r="D35" s="24">
        <v>404954377</v>
      </c>
      <c r="E35" s="24" t="s">
        <v>99</v>
      </c>
      <c r="F35" s="23" t="s">
        <v>100</v>
      </c>
      <c r="G35" s="25" t="s">
        <v>33</v>
      </c>
      <c r="H35" s="20">
        <v>17</v>
      </c>
      <c r="I35" s="20">
        <v>22</v>
      </c>
      <c r="J35" s="19">
        <v>374</v>
      </c>
      <c r="K35" s="25"/>
    </row>
    <row r="36" spans="1:11" s="6" customFormat="1" ht="25.5">
      <c r="A36" s="25">
        <f t="shared" si="0"/>
        <v>34</v>
      </c>
      <c r="B36" s="25">
        <v>6</v>
      </c>
      <c r="C36" s="23" t="s">
        <v>44</v>
      </c>
      <c r="D36" s="24">
        <v>404954377</v>
      </c>
      <c r="E36" s="24" t="s">
        <v>99</v>
      </c>
      <c r="F36" s="23" t="s">
        <v>101</v>
      </c>
      <c r="G36" s="25" t="s">
        <v>33</v>
      </c>
      <c r="H36" s="17">
        <v>94</v>
      </c>
      <c r="I36" s="17">
        <v>16</v>
      </c>
      <c r="J36" s="19">
        <v>1504</v>
      </c>
      <c r="K36" s="25"/>
    </row>
    <row r="37" spans="1:11" s="6" customFormat="1" ht="25.5">
      <c r="A37" s="25">
        <f t="shared" si="0"/>
        <v>35</v>
      </c>
      <c r="B37" s="25">
        <v>20</v>
      </c>
      <c r="C37" s="23" t="s">
        <v>102</v>
      </c>
      <c r="D37" s="24">
        <v>400115219</v>
      </c>
      <c r="E37" s="24" t="s">
        <v>103</v>
      </c>
      <c r="F37" s="23" t="s">
        <v>104</v>
      </c>
      <c r="G37" s="25" t="s">
        <v>33</v>
      </c>
      <c r="H37" s="18">
        <v>440</v>
      </c>
      <c r="I37" s="17">
        <v>8</v>
      </c>
      <c r="J37" s="19">
        <v>3520</v>
      </c>
      <c r="K37" s="25"/>
    </row>
    <row r="38" spans="1:11" s="6" customFormat="1" ht="25.5">
      <c r="A38" s="25">
        <f t="shared" si="0"/>
        <v>36</v>
      </c>
      <c r="B38" s="25">
        <v>1</v>
      </c>
      <c r="C38" s="23" t="s">
        <v>105</v>
      </c>
      <c r="D38" s="22">
        <v>404421185</v>
      </c>
      <c r="E38" s="25" t="s">
        <v>106</v>
      </c>
      <c r="F38" s="23" t="s">
        <v>107</v>
      </c>
      <c r="G38" s="25" t="s">
        <v>33</v>
      </c>
      <c r="H38" s="18">
        <v>100000</v>
      </c>
      <c r="I38" s="17">
        <v>0.1</v>
      </c>
      <c r="J38" s="19">
        <v>10000</v>
      </c>
      <c r="K38" s="25"/>
    </row>
    <row r="39" spans="1:11" s="6" customFormat="1" ht="25.5">
      <c r="A39" s="25">
        <f t="shared" si="0"/>
        <v>37</v>
      </c>
      <c r="B39" s="29">
        <v>36</v>
      </c>
      <c r="C39" s="138" t="s">
        <v>83</v>
      </c>
      <c r="D39" s="42">
        <v>406285531</v>
      </c>
      <c r="E39" s="42" t="s">
        <v>106</v>
      </c>
      <c r="F39" s="138" t="s">
        <v>108</v>
      </c>
      <c r="G39" s="25" t="s">
        <v>33</v>
      </c>
      <c r="H39" s="30">
        <v>40230</v>
      </c>
      <c r="I39" s="17">
        <v>3.4787108</v>
      </c>
      <c r="J39" s="31">
        <v>139948.53548399999</v>
      </c>
      <c r="K39" s="25"/>
    </row>
    <row r="40" spans="1:11" s="6" customFormat="1" ht="25.5">
      <c r="A40" s="25">
        <f t="shared" si="0"/>
        <v>38</v>
      </c>
      <c r="B40" s="29">
        <v>36</v>
      </c>
      <c r="C40" s="138" t="s">
        <v>83</v>
      </c>
      <c r="D40" s="42">
        <v>406285531</v>
      </c>
      <c r="E40" s="42" t="s">
        <v>106</v>
      </c>
      <c r="F40" s="138" t="s">
        <v>109</v>
      </c>
      <c r="G40" s="25" t="s">
        <v>33</v>
      </c>
      <c r="H40" s="30">
        <v>300000</v>
      </c>
      <c r="I40" s="17">
        <v>4.2365539999999999</v>
      </c>
      <c r="J40" s="31">
        <v>1270966.2</v>
      </c>
      <c r="K40" s="25"/>
    </row>
    <row r="41" spans="1:11" s="6" customFormat="1" ht="25.5">
      <c r="A41" s="25">
        <f t="shared" si="0"/>
        <v>39</v>
      </c>
      <c r="B41" s="25">
        <v>2</v>
      </c>
      <c r="C41" s="23" t="s">
        <v>110</v>
      </c>
      <c r="D41" s="22">
        <v>404863803</v>
      </c>
      <c r="E41" s="25" t="s">
        <v>111</v>
      </c>
      <c r="F41" s="23" t="s">
        <v>112</v>
      </c>
      <c r="G41" s="25" t="s">
        <v>33</v>
      </c>
      <c r="H41" s="18">
        <v>200000</v>
      </c>
      <c r="I41" s="17">
        <v>0.09</v>
      </c>
      <c r="J41" s="19">
        <v>18000</v>
      </c>
      <c r="K41" s="25"/>
    </row>
    <row r="42" spans="1:11" s="6" customFormat="1" ht="25.5">
      <c r="A42" s="25">
        <f t="shared" si="0"/>
        <v>40</v>
      </c>
      <c r="B42" s="25">
        <v>3</v>
      </c>
      <c r="C42" s="23" t="s">
        <v>113</v>
      </c>
      <c r="D42" s="22">
        <v>212699720</v>
      </c>
      <c r="E42" s="25" t="s">
        <v>111</v>
      </c>
      <c r="F42" s="23" t="s">
        <v>112</v>
      </c>
      <c r="G42" s="25" t="s">
        <v>33</v>
      </c>
      <c r="H42" s="18">
        <v>50000</v>
      </c>
      <c r="I42" s="17">
        <v>0.06</v>
      </c>
      <c r="J42" s="19">
        <v>3000</v>
      </c>
      <c r="K42" s="25"/>
    </row>
    <row r="43" spans="1:11" s="6" customFormat="1" ht="38.25">
      <c r="A43" s="25">
        <f t="shared" si="0"/>
        <v>41</v>
      </c>
      <c r="B43" s="25">
        <v>5</v>
      </c>
      <c r="C43" s="23" t="s">
        <v>114</v>
      </c>
      <c r="D43" s="22">
        <v>404478436</v>
      </c>
      <c r="E43" s="25" t="s">
        <v>111</v>
      </c>
      <c r="F43" s="23" t="s">
        <v>112</v>
      </c>
      <c r="G43" s="25" t="s">
        <v>33</v>
      </c>
      <c r="H43" s="18">
        <v>100000</v>
      </c>
      <c r="I43" s="17">
        <v>8.5000000000000006E-2</v>
      </c>
      <c r="J43" s="19">
        <v>8500</v>
      </c>
      <c r="K43" s="25"/>
    </row>
    <row r="44" spans="1:11" s="6" customFormat="1" ht="25.5">
      <c r="A44" s="25">
        <f t="shared" si="0"/>
        <v>42</v>
      </c>
      <c r="B44" s="25">
        <v>11</v>
      </c>
      <c r="C44" s="23" t="s">
        <v>115</v>
      </c>
      <c r="D44" s="40">
        <v>402004549</v>
      </c>
      <c r="E44" s="25" t="s">
        <v>111</v>
      </c>
      <c r="F44" s="139" t="s">
        <v>116</v>
      </c>
      <c r="G44" s="25" t="s">
        <v>33</v>
      </c>
      <c r="H44" s="18">
        <v>50000</v>
      </c>
      <c r="I44" s="17">
        <v>0.3</v>
      </c>
      <c r="J44" s="19">
        <v>15000</v>
      </c>
      <c r="K44" s="25"/>
    </row>
    <row r="45" spans="1:11" s="6" customFormat="1" ht="25.5">
      <c r="A45" s="25">
        <f t="shared" si="0"/>
        <v>43</v>
      </c>
      <c r="B45" s="25">
        <v>23</v>
      </c>
      <c r="C45" s="23" t="s">
        <v>117</v>
      </c>
      <c r="D45" s="22">
        <v>402004549</v>
      </c>
      <c r="E45" s="25" t="s">
        <v>111</v>
      </c>
      <c r="F45" s="23" t="s">
        <v>118</v>
      </c>
      <c r="G45" s="25" t="s">
        <v>33</v>
      </c>
      <c r="H45" s="18">
        <v>500</v>
      </c>
      <c r="I45" s="17">
        <v>0.3</v>
      </c>
      <c r="J45" s="19">
        <v>150</v>
      </c>
      <c r="K45" s="25"/>
    </row>
    <row r="46" spans="1:11" s="6" customFormat="1" ht="25.5">
      <c r="A46" s="25">
        <f t="shared" si="0"/>
        <v>44</v>
      </c>
      <c r="B46" s="25">
        <v>6</v>
      </c>
      <c r="C46" s="23" t="s">
        <v>44</v>
      </c>
      <c r="D46" s="24">
        <v>404954377</v>
      </c>
      <c r="E46" s="24" t="s">
        <v>119</v>
      </c>
      <c r="F46" s="23" t="s">
        <v>120</v>
      </c>
      <c r="G46" s="25" t="s">
        <v>33</v>
      </c>
      <c r="H46" s="17">
        <v>2000</v>
      </c>
      <c r="I46" s="17">
        <v>2.6</v>
      </c>
      <c r="J46" s="19">
        <v>5200</v>
      </c>
      <c r="K46" s="25"/>
    </row>
    <row r="47" spans="1:11" s="6" customFormat="1" ht="25.5">
      <c r="A47" s="25">
        <f t="shared" si="0"/>
        <v>45</v>
      </c>
      <c r="B47" s="25">
        <v>6</v>
      </c>
      <c r="C47" s="23" t="s">
        <v>44</v>
      </c>
      <c r="D47" s="24">
        <v>404954377</v>
      </c>
      <c r="E47" s="24" t="s">
        <v>121</v>
      </c>
      <c r="F47" s="23" t="s">
        <v>122</v>
      </c>
      <c r="G47" s="25" t="s">
        <v>33</v>
      </c>
      <c r="H47" s="20">
        <v>10000</v>
      </c>
      <c r="I47" s="20">
        <v>2.6</v>
      </c>
      <c r="J47" s="19">
        <v>26000</v>
      </c>
      <c r="K47" s="25"/>
    </row>
    <row r="48" spans="1:11" s="6" customFormat="1" ht="25.5">
      <c r="A48" s="25">
        <f t="shared" si="0"/>
        <v>46</v>
      </c>
      <c r="B48" s="25">
        <v>6</v>
      </c>
      <c r="C48" s="23" t="s">
        <v>44</v>
      </c>
      <c r="D48" s="24">
        <v>404954377</v>
      </c>
      <c r="E48" s="24" t="s">
        <v>121</v>
      </c>
      <c r="F48" s="23" t="s">
        <v>123</v>
      </c>
      <c r="G48" s="25" t="s">
        <v>33</v>
      </c>
      <c r="H48" s="17">
        <v>4000</v>
      </c>
      <c r="I48" s="17">
        <v>2.9</v>
      </c>
      <c r="J48" s="19">
        <v>11600</v>
      </c>
      <c r="K48" s="25"/>
    </row>
    <row r="49" spans="1:11" s="6" customFormat="1" ht="38.25">
      <c r="A49" s="25">
        <f t="shared" si="0"/>
        <v>47</v>
      </c>
      <c r="B49" s="25">
        <v>6</v>
      </c>
      <c r="C49" s="23" t="s">
        <v>44</v>
      </c>
      <c r="D49" s="24">
        <v>404954377</v>
      </c>
      <c r="E49" s="24" t="s">
        <v>121</v>
      </c>
      <c r="F49" s="23" t="s">
        <v>124</v>
      </c>
      <c r="G49" s="25" t="s">
        <v>33</v>
      </c>
      <c r="H49" s="17">
        <v>5000</v>
      </c>
      <c r="I49" s="17">
        <v>2.1</v>
      </c>
      <c r="J49" s="19">
        <v>10500</v>
      </c>
      <c r="K49" s="25"/>
    </row>
    <row r="50" spans="1:11" s="6" customFormat="1" ht="51">
      <c r="A50" s="25">
        <f t="shared" si="0"/>
        <v>48</v>
      </c>
      <c r="B50" s="25">
        <v>6</v>
      </c>
      <c r="C50" s="23" t="s">
        <v>44</v>
      </c>
      <c r="D50" s="24">
        <v>404954377</v>
      </c>
      <c r="E50" s="24" t="s">
        <v>121</v>
      </c>
      <c r="F50" s="23" t="s">
        <v>125</v>
      </c>
      <c r="G50" s="25" t="s">
        <v>33</v>
      </c>
      <c r="H50" s="20">
        <v>4000</v>
      </c>
      <c r="I50" s="20">
        <v>5.0999999999999996</v>
      </c>
      <c r="J50" s="19">
        <v>20400</v>
      </c>
      <c r="K50" s="25"/>
    </row>
    <row r="51" spans="1:11" s="6" customFormat="1" ht="38.25">
      <c r="A51" s="25">
        <f t="shared" si="0"/>
        <v>49</v>
      </c>
      <c r="B51" s="25">
        <v>6</v>
      </c>
      <c r="C51" s="23" t="s">
        <v>44</v>
      </c>
      <c r="D51" s="24">
        <v>404954377</v>
      </c>
      <c r="E51" s="24" t="s">
        <v>126</v>
      </c>
      <c r="F51" s="23" t="s">
        <v>127</v>
      </c>
      <c r="G51" s="25" t="s">
        <v>33</v>
      </c>
      <c r="H51" s="17">
        <v>25000</v>
      </c>
      <c r="I51" s="17">
        <v>1.9</v>
      </c>
      <c r="J51" s="19">
        <v>47500</v>
      </c>
      <c r="K51" s="25"/>
    </row>
    <row r="52" spans="1:11" s="6" customFormat="1" ht="25.5">
      <c r="A52" s="25">
        <f t="shared" si="0"/>
        <v>50</v>
      </c>
      <c r="B52" s="25">
        <v>7</v>
      </c>
      <c r="C52" s="23" t="s">
        <v>60</v>
      </c>
      <c r="D52" s="24">
        <v>404461088</v>
      </c>
      <c r="E52" s="24" t="s">
        <v>128</v>
      </c>
      <c r="F52" s="23" t="s">
        <v>129</v>
      </c>
      <c r="G52" s="23" t="s">
        <v>130</v>
      </c>
      <c r="H52" s="26">
        <v>300</v>
      </c>
      <c r="I52" s="20">
        <v>30</v>
      </c>
      <c r="J52" s="27">
        <v>9000</v>
      </c>
      <c r="K52" s="25"/>
    </row>
    <row r="53" spans="1:11" s="6" customFormat="1" ht="30">
      <c r="A53" s="25">
        <f t="shared" si="0"/>
        <v>51</v>
      </c>
      <c r="B53" s="25">
        <v>37</v>
      </c>
      <c r="C53" s="23" t="s">
        <v>131</v>
      </c>
      <c r="D53" s="22" t="s">
        <v>132</v>
      </c>
      <c r="E53" s="22" t="s">
        <v>128</v>
      </c>
      <c r="F53" s="137" t="s">
        <v>133</v>
      </c>
      <c r="G53" s="24" t="s">
        <v>134</v>
      </c>
      <c r="H53" s="18">
        <v>100</v>
      </c>
      <c r="I53" s="17">
        <v>35</v>
      </c>
      <c r="J53" s="19">
        <v>3500</v>
      </c>
      <c r="K53" s="25"/>
    </row>
    <row r="54" spans="1:11" s="6" customFormat="1" ht="38.25">
      <c r="A54" s="25">
        <f t="shared" si="0"/>
        <v>52</v>
      </c>
      <c r="B54" s="25">
        <v>8</v>
      </c>
      <c r="C54" s="23" t="s">
        <v>135</v>
      </c>
      <c r="D54" s="24">
        <v>412705014</v>
      </c>
      <c r="E54" s="24" t="s">
        <v>136</v>
      </c>
      <c r="F54" s="23" t="s">
        <v>137</v>
      </c>
      <c r="G54" s="25" t="s">
        <v>130</v>
      </c>
      <c r="H54" s="18">
        <v>156</v>
      </c>
      <c r="I54" s="17">
        <v>14.95</v>
      </c>
      <c r="J54" s="19">
        <v>2332.1999999999998</v>
      </c>
      <c r="K54" s="25"/>
    </row>
    <row r="55" spans="1:11" s="6" customFormat="1" ht="38.25">
      <c r="A55" s="25">
        <f t="shared" si="0"/>
        <v>53</v>
      </c>
      <c r="B55" s="25">
        <v>21</v>
      </c>
      <c r="C55" s="23" t="s">
        <v>138</v>
      </c>
      <c r="D55" s="22">
        <v>404400938</v>
      </c>
      <c r="E55" s="22" t="s">
        <v>136</v>
      </c>
      <c r="F55" s="23" t="s">
        <v>139</v>
      </c>
      <c r="G55" s="25" t="s">
        <v>130</v>
      </c>
      <c r="H55" s="18">
        <v>200</v>
      </c>
      <c r="I55" s="17">
        <v>25</v>
      </c>
      <c r="J55" s="19">
        <v>5000</v>
      </c>
      <c r="K55" s="25"/>
    </row>
    <row r="56" spans="1:11" s="6" customFormat="1" ht="45">
      <c r="A56" s="25">
        <f t="shared" si="0"/>
        <v>54</v>
      </c>
      <c r="B56" s="25">
        <v>13</v>
      </c>
      <c r="C56" s="23" t="s">
        <v>135</v>
      </c>
      <c r="D56" s="40">
        <v>412705014</v>
      </c>
      <c r="E56" s="40" t="s">
        <v>140</v>
      </c>
      <c r="F56" s="23" t="s">
        <v>141</v>
      </c>
      <c r="G56" s="25" t="s">
        <v>130</v>
      </c>
      <c r="H56" s="18">
        <v>544</v>
      </c>
      <c r="I56" s="17">
        <v>19.899999999999999</v>
      </c>
      <c r="J56" s="19">
        <v>10825.6</v>
      </c>
      <c r="K56" s="25"/>
    </row>
    <row r="57" spans="1:11" s="6" customFormat="1" ht="45">
      <c r="A57" s="25">
        <f t="shared" si="0"/>
        <v>55</v>
      </c>
      <c r="B57" s="25">
        <v>31</v>
      </c>
      <c r="C57" s="137" t="s">
        <v>142</v>
      </c>
      <c r="D57" s="22" t="s">
        <v>143</v>
      </c>
      <c r="E57" s="35" t="s">
        <v>140</v>
      </c>
      <c r="F57" s="54" t="s">
        <v>144</v>
      </c>
      <c r="G57" s="41" t="s">
        <v>130</v>
      </c>
      <c r="H57" s="55">
        <v>5000</v>
      </c>
      <c r="I57" s="28">
        <v>29</v>
      </c>
      <c r="J57" s="19">
        <v>145000</v>
      </c>
      <c r="K57" s="25"/>
    </row>
    <row r="58" spans="1:11" s="6" customFormat="1" ht="25.5">
      <c r="A58" s="25">
        <f t="shared" si="0"/>
        <v>56</v>
      </c>
      <c r="B58" s="25">
        <v>6</v>
      </c>
      <c r="C58" s="23" t="s">
        <v>44</v>
      </c>
      <c r="D58" s="24">
        <v>404954377</v>
      </c>
      <c r="E58" s="24" t="s">
        <v>145</v>
      </c>
      <c r="F58" s="23" t="s">
        <v>146</v>
      </c>
      <c r="G58" s="25" t="s">
        <v>33</v>
      </c>
      <c r="H58" s="17">
        <v>14</v>
      </c>
      <c r="I58" s="17">
        <v>35</v>
      </c>
      <c r="J58" s="19">
        <v>490</v>
      </c>
      <c r="K58" s="25"/>
    </row>
    <row r="59" spans="1:11" s="6" customFormat="1" ht="25.5">
      <c r="A59" s="25">
        <f t="shared" si="0"/>
        <v>57</v>
      </c>
      <c r="B59" s="25">
        <v>6</v>
      </c>
      <c r="C59" s="23" t="s">
        <v>44</v>
      </c>
      <c r="D59" s="24">
        <v>404954377</v>
      </c>
      <c r="E59" s="24" t="s">
        <v>145</v>
      </c>
      <c r="F59" s="23" t="s">
        <v>146</v>
      </c>
      <c r="G59" s="25" t="s">
        <v>33</v>
      </c>
      <c r="H59" s="17">
        <v>3</v>
      </c>
      <c r="I59" s="17">
        <v>35</v>
      </c>
      <c r="J59" s="19">
        <v>105</v>
      </c>
      <c r="K59" s="25"/>
    </row>
    <row r="60" spans="1:11" s="6" customFormat="1" ht="25.5">
      <c r="A60" s="25">
        <f t="shared" si="0"/>
        <v>58</v>
      </c>
      <c r="B60" s="25">
        <v>6</v>
      </c>
      <c r="C60" s="23" t="s">
        <v>44</v>
      </c>
      <c r="D60" s="24">
        <v>404954377</v>
      </c>
      <c r="E60" s="24" t="s">
        <v>145</v>
      </c>
      <c r="F60" s="23" t="s">
        <v>147</v>
      </c>
      <c r="G60" s="25" t="s">
        <v>33</v>
      </c>
      <c r="H60" s="17">
        <v>89</v>
      </c>
      <c r="I60" s="17">
        <v>5.5</v>
      </c>
      <c r="J60" s="19">
        <v>489.5</v>
      </c>
      <c r="K60" s="25"/>
    </row>
    <row r="61" spans="1:11" s="6" customFormat="1" ht="25.5">
      <c r="A61" s="25">
        <f t="shared" si="0"/>
        <v>59</v>
      </c>
      <c r="B61" s="25">
        <v>6</v>
      </c>
      <c r="C61" s="23" t="s">
        <v>44</v>
      </c>
      <c r="D61" s="24">
        <v>404954377</v>
      </c>
      <c r="E61" s="24" t="s">
        <v>145</v>
      </c>
      <c r="F61" s="23" t="s">
        <v>148</v>
      </c>
      <c r="G61" s="25" t="s">
        <v>33</v>
      </c>
      <c r="H61" s="20">
        <v>168</v>
      </c>
      <c r="I61" s="20">
        <v>20</v>
      </c>
      <c r="J61" s="19">
        <v>3360</v>
      </c>
      <c r="K61" s="25"/>
    </row>
    <row r="62" spans="1:11" s="6" customFormat="1" ht="25.5">
      <c r="A62" s="25">
        <f t="shared" si="0"/>
        <v>60</v>
      </c>
      <c r="B62" s="25">
        <v>6</v>
      </c>
      <c r="C62" s="23" t="s">
        <v>44</v>
      </c>
      <c r="D62" s="24">
        <v>404954377</v>
      </c>
      <c r="E62" s="24" t="s">
        <v>145</v>
      </c>
      <c r="F62" s="23" t="s">
        <v>149</v>
      </c>
      <c r="G62" s="25" t="s">
        <v>33</v>
      </c>
      <c r="H62" s="17">
        <v>69</v>
      </c>
      <c r="I62" s="17">
        <v>5.5</v>
      </c>
      <c r="J62" s="19">
        <v>379.5</v>
      </c>
      <c r="K62" s="25"/>
    </row>
    <row r="63" spans="1:11" s="6" customFormat="1" ht="25.5">
      <c r="A63" s="25">
        <f t="shared" si="0"/>
        <v>61</v>
      </c>
      <c r="B63" s="25">
        <v>6</v>
      </c>
      <c r="C63" s="23" t="s">
        <v>44</v>
      </c>
      <c r="D63" s="24">
        <v>404954377</v>
      </c>
      <c r="E63" s="24" t="s">
        <v>145</v>
      </c>
      <c r="F63" s="23" t="s">
        <v>150</v>
      </c>
      <c r="G63" s="25" t="s">
        <v>33</v>
      </c>
      <c r="H63" s="17">
        <v>164</v>
      </c>
      <c r="I63" s="17">
        <v>8.5</v>
      </c>
      <c r="J63" s="19">
        <v>1394</v>
      </c>
      <c r="K63" s="25"/>
    </row>
    <row r="64" spans="1:11" s="6" customFormat="1" ht="38.25">
      <c r="A64" s="25">
        <f t="shared" si="0"/>
        <v>62</v>
      </c>
      <c r="B64" s="25">
        <v>12</v>
      </c>
      <c r="C64" s="23" t="s">
        <v>44</v>
      </c>
      <c r="D64" s="40">
        <v>404954377</v>
      </c>
      <c r="E64" s="40" t="s">
        <v>151</v>
      </c>
      <c r="F64" s="23" t="s">
        <v>152</v>
      </c>
      <c r="G64" s="25" t="s">
        <v>33</v>
      </c>
      <c r="H64" s="18">
        <v>4257</v>
      </c>
      <c r="I64" s="17">
        <v>12</v>
      </c>
      <c r="J64" s="19">
        <v>51084</v>
      </c>
      <c r="K64" s="25"/>
    </row>
    <row r="65" spans="1:11" s="6" customFormat="1" ht="38.25">
      <c r="A65" s="25">
        <f t="shared" si="0"/>
        <v>63</v>
      </c>
      <c r="B65" s="25">
        <v>27</v>
      </c>
      <c r="C65" s="23" t="s">
        <v>153</v>
      </c>
      <c r="D65" s="22">
        <v>405278202</v>
      </c>
      <c r="E65" s="22" t="s">
        <v>151</v>
      </c>
      <c r="F65" s="23" t="s">
        <v>154</v>
      </c>
      <c r="G65" s="25" t="s">
        <v>33</v>
      </c>
      <c r="H65" s="18">
        <v>10000</v>
      </c>
      <c r="I65" s="17">
        <v>7.5</v>
      </c>
      <c r="J65" s="19">
        <v>75000</v>
      </c>
      <c r="K65" s="25"/>
    </row>
    <row r="66" spans="1:11" s="6" customFormat="1" ht="25.5">
      <c r="A66" s="25">
        <f t="shared" si="0"/>
        <v>64</v>
      </c>
      <c r="B66" s="29">
        <v>36</v>
      </c>
      <c r="C66" s="141" t="s">
        <v>83</v>
      </c>
      <c r="D66" s="42">
        <v>406285531</v>
      </c>
      <c r="E66" s="42" t="s">
        <v>151</v>
      </c>
      <c r="F66" s="138" t="s">
        <v>155</v>
      </c>
      <c r="G66" s="25" t="s">
        <v>33</v>
      </c>
      <c r="H66" s="30">
        <v>7920</v>
      </c>
      <c r="I66" s="17">
        <v>7.3679199999999998</v>
      </c>
      <c r="J66" s="31">
        <v>58353.926399999997</v>
      </c>
      <c r="K66" s="25"/>
    </row>
    <row r="67" spans="1:11" s="6" customFormat="1" ht="75">
      <c r="A67" s="25">
        <f t="shared" si="0"/>
        <v>65</v>
      </c>
      <c r="B67" s="25">
        <v>3</v>
      </c>
      <c r="C67" s="46" t="s">
        <v>156</v>
      </c>
      <c r="D67" s="45">
        <v>202443230</v>
      </c>
      <c r="E67" s="35" t="s">
        <v>157</v>
      </c>
      <c r="F67" s="23" t="s">
        <v>158</v>
      </c>
      <c r="G67" s="54" t="s">
        <v>5</v>
      </c>
      <c r="H67" s="18">
        <v>19</v>
      </c>
      <c r="I67" s="17">
        <v>10400</v>
      </c>
      <c r="J67" s="19">
        <f t="shared" ref="J67:J76" si="1">H67*I67</f>
        <v>197600</v>
      </c>
      <c r="K67" s="25"/>
    </row>
    <row r="68" spans="1:11" s="6" customFormat="1" ht="75">
      <c r="A68" s="25">
        <f t="shared" si="0"/>
        <v>66</v>
      </c>
      <c r="B68" s="25">
        <v>3</v>
      </c>
      <c r="C68" s="46" t="s">
        <v>156</v>
      </c>
      <c r="D68" s="45">
        <v>202443230</v>
      </c>
      <c r="E68" s="35" t="s">
        <v>159</v>
      </c>
      <c r="F68" s="23" t="s">
        <v>160</v>
      </c>
      <c r="G68" s="54" t="s">
        <v>5</v>
      </c>
      <c r="H68" s="18">
        <v>4</v>
      </c>
      <c r="I68" s="17">
        <v>11245</v>
      </c>
      <c r="J68" s="19">
        <f t="shared" si="1"/>
        <v>44980</v>
      </c>
      <c r="K68" s="25"/>
    </row>
    <row r="69" spans="1:11" s="6" customFormat="1" ht="45">
      <c r="A69" s="25">
        <f t="shared" ref="A69:A105" si="2">A68+1</f>
        <v>67</v>
      </c>
      <c r="B69" s="25">
        <v>3</v>
      </c>
      <c r="C69" s="46" t="s">
        <v>156</v>
      </c>
      <c r="D69" s="45">
        <v>202443230</v>
      </c>
      <c r="E69" s="35" t="s">
        <v>161</v>
      </c>
      <c r="F69" s="23" t="s">
        <v>162</v>
      </c>
      <c r="G69" s="54" t="s">
        <v>5</v>
      </c>
      <c r="H69" s="18">
        <v>3</v>
      </c>
      <c r="I69" s="17">
        <v>700</v>
      </c>
      <c r="J69" s="19">
        <f t="shared" si="1"/>
        <v>2100</v>
      </c>
      <c r="K69" s="25"/>
    </row>
    <row r="70" spans="1:11" s="6" customFormat="1" ht="60">
      <c r="A70" s="25">
        <f t="shared" si="2"/>
        <v>68</v>
      </c>
      <c r="B70" s="25">
        <v>3</v>
      </c>
      <c r="C70" s="40" t="s">
        <v>156</v>
      </c>
      <c r="D70" s="22">
        <v>202443230</v>
      </c>
      <c r="E70" s="35" t="s">
        <v>163</v>
      </c>
      <c r="F70" s="23" t="s">
        <v>164</v>
      </c>
      <c r="G70" s="54" t="s">
        <v>5</v>
      </c>
      <c r="H70" s="18">
        <v>7</v>
      </c>
      <c r="I70" s="17">
        <v>450</v>
      </c>
      <c r="J70" s="19">
        <f t="shared" si="1"/>
        <v>3150</v>
      </c>
      <c r="K70" s="25"/>
    </row>
    <row r="71" spans="1:11" s="6" customFormat="1" ht="60">
      <c r="A71" s="25">
        <f t="shared" si="2"/>
        <v>69</v>
      </c>
      <c r="B71" s="25">
        <v>3</v>
      </c>
      <c r="C71" s="40" t="s">
        <v>156</v>
      </c>
      <c r="D71" s="22">
        <v>202443230</v>
      </c>
      <c r="E71" s="35" t="s">
        <v>165</v>
      </c>
      <c r="F71" s="23" t="s">
        <v>166</v>
      </c>
      <c r="G71" s="54" t="s">
        <v>5</v>
      </c>
      <c r="H71" s="18">
        <v>6</v>
      </c>
      <c r="I71" s="17">
        <v>900</v>
      </c>
      <c r="J71" s="19">
        <f t="shared" si="1"/>
        <v>5400</v>
      </c>
      <c r="K71" s="25"/>
    </row>
    <row r="72" spans="1:11" s="6" customFormat="1" ht="75">
      <c r="A72" s="25">
        <f t="shared" si="2"/>
        <v>70</v>
      </c>
      <c r="B72" s="25">
        <v>3</v>
      </c>
      <c r="C72" s="40" t="s">
        <v>156</v>
      </c>
      <c r="D72" s="22">
        <v>202443230</v>
      </c>
      <c r="E72" s="35" t="s">
        <v>167</v>
      </c>
      <c r="F72" s="23" t="s">
        <v>168</v>
      </c>
      <c r="G72" s="54" t="s">
        <v>5</v>
      </c>
      <c r="H72" s="18">
        <v>9</v>
      </c>
      <c r="I72" s="17">
        <v>900</v>
      </c>
      <c r="J72" s="19">
        <f t="shared" si="1"/>
        <v>8100</v>
      </c>
      <c r="K72" s="25"/>
    </row>
    <row r="73" spans="1:11" s="6" customFormat="1" ht="60">
      <c r="A73" s="25">
        <f t="shared" si="2"/>
        <v>71</v>
      </c>
      <c r="B73" s="25">
        <v>3</v>
      </c>
      <c r="C73" s="40" t="s">
        <v>156</v>
      </c>
      <c r="D73" s="22">
        <v>202443230</v>
      </c>
      <c r="E73" s="35" t="s">
        <v>169</v>
      </c>
      <c r="F73" s="23" t="s">
        <v>170</v>
      </c>
      <c r="G73" s="54" t="s">
        <v>5</v>
      </c>
      <c r="H73" s="18">
        <v>30</v>
      </c>
      <c r="I73" s="17">
        <v>1180</v>
      </c>
      <c r="J73" s="19">
        <f t="shared" si="1"/>
        <v>35400</v>
      </c>
      <c r="K73" s="25"/>
    </row>
    <row r="74" spans="1:11" s="6" customFormat="1" ht="75">
      <c r="A74" s="25">
        <f t="shared" si="2"/>
        <v>72</v>
      </c>
      <c r="B74" s="25">
        <v>3</v>
      </c>
      <c r="C74" s="46" t="s">
        <v>156</v>
      </c>
      <c r="D74" s="45">
        <v>202443230</v>
      </c>
      <c r="E74" s="35" t="s">
        <v>171</v>
      </c>
      <c r="F74" s="23" t="s">
        <v>172</v>
      </c>
      <c r="G74" s="54" t="s">
        <v>5</v>
      </c>
      <c r="H74" s="18">
        <v>30</v>
      </c>
      <c r="I74" s="17">
        <v>1945</v>
      </c>
      <c r="J74" s="19">
        <f t="shared" si="1"/>
        <v>58350</v>
      </c>
      <c r="K74" s="25"/>
    </row>
    <row r="75" spans="1:11" s="6" customFormat="1" ht="75">
      <c r="A75" s="25">
        <f t="shared" si="2"/>
        <v>73</v>
      </c>
      <c r="B75" s="25">
        <v>3</v>
      </c>
      <c r="C75" s="46" t="s">
        <v>156</v>
      </c>
      <c r="D75" s="45">
        <v>202443230</v>
      </c>
      <c r="E75" s="35" t="s">
        <v>173</v>
      </c>
      <c r="F75" s="23" t="s">
        <v>174</v>
      </c>
      <c r="G75" s="54" t="s">
        <v>5</v>
      </c>
      <c r="H75" s="18">
        <v>3</v>
      </c>
      <c r="I75" s="17">
        <v>25490</v>
      </c>
      <c r="J75" s="19">
        <f t="shared" si="1"/>
        <v>76470</v>
      </c>
      <c r="K75" s="25"/>
    </row>
    <row r="76" spans="1:11" s="6" customFormat="1" ht="75">
      <c r="A76" s="25">
        <f t="shared" si="2"/>
        <v>74</v>
      </c>
      <c r="B76" s="25">
        <v>3</v>
      </c>
      <c r="C76" s="46" t="s">
        <v>156</v>
      </c>
      <c r="D76" s="45">
        <v>202443230</v>
      </c>
      <c r="E76" s="35" t="s">
        <v>175</v>
      </c>
      <c r="F76" s="23" t="s">
        <v>176</v>
      </c>
      <c r="G76" s="54" t="s">
        <v>5</v>
      </c>
      <c r="H76" s="18">
        <v>27</v>
      </c>
      <c r="I76" s="17">
        <v>20000</v>
      </c>
      <c r="J76" s="19">
        <f t="shared" si="1"/>
        <v>540000</v>
      </c>
      <c r="K76" s="25"/>
    </row>
    <row r="77" spans="1:11" s="6" customFormat="1" ht="38.25">
      <c r="A77" s="25">
        <f t="shared" si="2"/>
        <v>75</v>
      </c>
      <c r="B77" s="25">
        <v>16</v>
      </c>
      <c r="C77" s="140" t="s">
        <v>177</v>
      </c>
      <c r="D77" s="46">
        <v>406285452</v>
      </c>
      <c r="E77" s="40" t="s">
        <v>178</v>
      </c>
      <c r="F77" s="23" t="s">
        <v>179</v>
      </c>
      <c r="G77" s="25" t="s">
        <v>50</v>
      </c>
      <c r="H77" s="18">
        <v>10</v>
      </c>
      <c r="I77" s="17">
        <v>1800</v>
      </c>
      <c r="J77" s="19">
        <v>18000</v>
      </c>
      <c r="K77" s="25"/>
    </row>
    <row r="78" spans="1:11" s="6" customFormat="1" ht="25.5">
      <c r="A78" s="25">
        <f t="shared" si="2"/>
        <v>76</v>
      </c>
      <c r="B78" s="25">
        <v>30</v>
      </c>
      <c r="C78" s="140" t="s">
        <v>180</v>
      </c>
      <c r="D78" s="45" t="s">
        <v>181</v>
      </c>
      <c r="E78" s="22" t="s">
        <v>182</v>
      </c>
      <c r="F78" s="23" t="s">
        <v>183</v>
      </c>
      <c r="G78" s="23" t="s">
        <v>50</v>
      </c>
      <c r="H78" s="18">
        <v>1</v>
      </c>
      <c r="I78" s="17">
        <v>8500</v>
      </c>
      <c r="J78" s="19">
        <v>8500</v>
      </c>
      <c r="K78" s="25"/>
    </row>
    <row r="79" spans="1:11" s="6" customFormat="1" ht="51">
      <c r="A79" s="25">
        <f t="shared" si="2"/>
        <v>77</v>
      </c>
      <c r="B79" s="25">
        <v>9</v>
      </c>
      <c r="C79" s="23" t="s">
        <v>184</v>
      </c>
      <c r="D79" s="24">
        <v>445410635</v>
      </c>
      <c r="E79" s="24" t="s">
        <v>185</v>
      </c>
      <c r="F79" s="23" t="s">
        <v>186</v>
      </c>
      <c r="G79" s="25" t="s">
        <v>50</v>
      </c>
      <c r="H79" s="18">
        <v>1</v>
      </c>
      <c r="I79" s="17">
        <v>2000</v>
      </c>
      <c r="J79" s="19">
        <v>2000</v>
      </c>
      <c r="K79" s="25"/>
    </row>
    <row r="80" spans="1:11" s="6" customFormat="1" ht="38.25">
      <c r="A80" s="25">
        <f t="shared" si="2"/>
        <v>78</v>
      </c>
      <c r="B80" s="25">
        <v>4</v>
      </c>
      <c r="C80" s="140" t="s">
        <v>187</v>
      </c>
      <c r="D80" s="45">
        <v>202221559</v>
      </c>
      <c r="E80" s="22" t="s">
        <v>188</v>
      </c>
      <c r="F80" s="23" t="s">
        <v>189</v>
      </c>
      <c r="G80" s="23" t="s">
        <v>33</v>
      </c>
      <c r="H80" s="26">
        <v>150</v>
      </c>
      <c r="I80" s="20">
        <v>28</v>
      </c>
      <c r="J80" s="27">
        <v>4200</v>
      </c>
      <c r="K80" s="25"/>
    </row>
    <row r="81" spans="1:11" s="6" customFormat="1" ht="38.25">
      <c r="A81" s="25">
        <f t="shared" si="2"/>
        <v>79</v>
      </c>
      <c r="B81" s="25">
        <v>15</v>
      </c>
      <c r="C81" s="140" t="s">
        <v>187</v>
      </c>
      <c r="D81" s="47">
        <v>202221559</v>
      </c>
      <c r="E81" s="22" t="s">
        <v>188</v>
      </c>
      <c r="F81" s="23" t="s">
        <v>190</v>
      </c>
      <c r="G81" s="25" t="s">
        <v>33</v>
      </c>
      <c r="H81" s="18">
        <v>250</v>
      </c>
      <c r="I81" s="17">
        <v>40</v>
      </c>
      <c r="J81" s="19">
        <v>10000</v>
      </c>
      <c r="K81" s="25"/>
    </row>
    <row r="82" spans="1:11" s="6" customFormat="1" ht="38.25">
      <c r="A82" s="25">
        <f t="shared" si="2"/>
        <v>80</v>
      </c>
      <c r="B82" s="25">
        <v>4</v>
      </c>
      <c r="C82" s="140" t="s">
        <v>187</v>
      </c>
      <c r="D82" s="45">
        <v>202221559</v>
      </c>
      <c r="E82" s="22" t="s">
        <v>191</v>
      </c>
      <c r="F82" s="23" t="s">
        <v>192</v>
      </c>
      <c r="G82" s="23" t="s">
        <v>33</v>
      </c>
      <c r="H82" s="26">
        <v>150</v>
      </c>
      <c r="I82" s="20">
        <v>36</v>
      </c>
      <c r="J82" s="27">
        <v>5400</v>
      </c>
      <c r="K82" s="25"/>
    </row>
    <row r="83" spans="1:11" s="6" customFormat="1" ht="38.25">
      <c r="A83" s="25">
        <f t="shared" si="2"/>
        <v>81</v>
      </c>
      <c r="B83" s="25">
        <v>15</v>
      </c>
      <c r="C83" s="140" t="s">
        <v>187</v>
      </c>
      <c r="D83" s="47">
        <v>202221559</v>
      </c>
      <c r="E83" s="22" t="s">
        <v>191</v>
      </c>
      <c r="F83" s="23" t="s">
        <v>192</v>
      </c>
      <c r="G83" s="25" t="s">
        <v>33</v>
      </c>
      <c r="H83" s="18">
        <v>250</v>
      </c>
      <c r="I83" s="17">
        <v>40</v>
      </c>
      <c r="J83" s="19">
        <v>10000</v>
      </c>
      <c r="K83" s="25"/>
    </row>
    <row r="84" spans="1:11" s="6" customFormat="1" ht="45">
      <c r="A84" s="25">
        <f t="shared" si="2"/>
        <v>82</v>
      </c>
      <c r="B84" s="48">
        <v>33</v>
      </c>
      <c r="C84" s="46" t="s">
        <v>193</v>
      </c>
      <c r="D84" s="49">
        <v>202221559</v>
      </c>
      <c r="E84" s="22" t="s">
        <v>194</v>
      </c>
      <c r="F84" s="40" t="s">
        <v>195</v>
      </c>
      <c r="G84" s="21" t="s">
        <v>33</v>
      </c>
      <c r="H84" s="18">
        <v>800</v>
      </c>
      <c r="I84" s="17">
        <v>3.5</v>
      </c>
      <c r="J84" s="19">
        <v>2800</v>
      </c>
      <c r="K84" s="25"/>
    </row>
    <row r="85" spans="1:11" s="6" customFormat="1" ht="45">
      <c r="A85" s="25">
        <f t="shared" si="2"/>
        <v>83</v>
      </c>
      <c r="B85" s="48">
        <v>34</v>
      </c>
      <c r="C85" s="46" t="s">
        <v>196</v>
      </c>
      <c r="D85" s="49">
        <v>404478436</v>
      </c>
      <c r="E85" s="22" t="s">
        <v>197</v>
      </c>
      <c r="F85" s="40" t="s">
        <v>198</v>
      </c>
      <c r="G85" s="21" t="s">
        <v>33</v>
      </c>
      <c r="H85" s="18">
        <v>20</v>
      </c>
      <c r="I85" s="17">
        <v>10</v>
      </c>
      <c r="J85" s="19">
        <v>200</v>
      </c>
      <c r="K85" s="25"/>
    </row>
    <row r="86" spans="1:11" s="6" customFormat="1" ht="25.5">
      <c r="A86" s="25">
        <f t="shared" si="2"/>
        <v>84</v>
      </c>
      <c r="B86" s="25">
        <v>8</v>
      </c>
      <c r="C86" s="140" t="s">
        <v>199</v>
      </c>
      <c r="D86" s="22">
        <v>404573859</v>
      </c>
      <c r="E86" s="22" t="s">
        <v>200</v>
      </c>
      <c r="F86" s="23" t="s">
        <v>201</v>
      </c>
      <c r="G86" s="25" t="s">
        <v>33</v>
      </c>
      <c r="H86" s="18">
        <v>10000</v>
      </c>
      <c r="I86" s="17">
        <v>8.5</v>
      </c>
      <c r="J86" s="19">
        <f>H86*I86</f>
        <v>85000</v>
      </c>
      <c r="K86" s="25"/>
    </row>
    <row r="87" spans="1:11" s="6" customFormat="1" ht="45">
      <c r="A87" s="25">
        <f t="shared" si="2"/>
        <v>85</v>
      </c>
      <c r="B87" s="48">
        <v>34</v>
      </c>
      <c r="C87" s="46" t="s">
        <v>196</v>
      </c>
      <c r="D87" s="49">
        <v>404478436</v>
      </c>
      <c r="E87" s="22" t="s">
        <v>202</v>
      </c>
      <c r="F87" s="40" t="s">
        <v>203</v>
      </c>
      <c r="G87" s="21" t="s">
        <v>33</v>
      </c>
      <c r="H87" s="18">
        <v>5</v>
      </c>
      <c r="I87" s="17">
        <v>50</v>
      </c>
      <c r="J87" s="19">
        <v>250</v>
      </c>
      <c r="K87" s="25"/>
    </row>
    <row r="88" spans="1:11" s="6" customFormat="1" ht="45">
      <c r="A88" s="25">
        <f t="shared" si="2"/>
        <v>86</v>
      </c>
      <c r="B88" s="23">
        <v>32</v>
      </c>
      <c r="C88" s="46" t="s">
        <v>38</v>
      </c>
      <c r="D88" s="22">
        <v>404865286</v>
      </c>
      <c r="E88" s="22" t="s">
        <v>204</v>
      </c>
      <c r="F88" s="54" t="s">
        <v>205</v>
      </c>
      <c r="G88" s="41" t="s">
        <v>33</v>
      </c>
      <c r="H88" s="18">
        <v>500</v>
      </c>
      <c r="I88" s="17">
        <v>0.11</v>
      </c>
      <c r="J88" s="19">
        <v>55</v>
      </c>
      <c r="K88" s="25"/>
    </row>
    <row r="89" spans="1:11" s="6" customFormat="1" ht="45">
      <c r="A89" s="25">
        <f t="shared" si="2"/>
        <v>87</v>
      </c>
      <c r="B89" s="25">
        <v>38</v>
      </c>
      <c r="C89" s="46" t="s">
        <v>38</v>
      </c>
      <c r="D89" s="22">
        <v>404865286</v>
      </c>
      <c r="E89" s="22" t="s">
        <v>204</v>
      </c>
      <c r="F89" s="54" t="s">
        <v>206</v>
      </c>
      <c r="G89" s="41" t="s">
        <v>33</v>
      </c>
      <c r="H89" s="18">
        <v>10000</v>
      </c>
      <c r="I89" s="17">
        <v>0.11</v>
      </c>
      <c r="J89" s="19">
        <v>1100</v>
      </c>
      <c r="K89" s="25"/>
    </row>
    <row r="90" spans="1:11" s="6" customFormat="1" ht="30">
      <c r="A90" s="25">
        <f t="shared" si="2"/>
        <v>88</v>
      </c>
      <c r="B90" s="25">
        <v>39</v>
      </c>
      <c r="C90" s="46" t="s">
        <v>207</v>
      </c>
      <c r="D90" s="22">
        <v>404865286</v>
      </c>
      <c r="E90" s="22" t="s">
        <v>204</v>
      </c>
      <c r="F90" s="23" t="s">
        <v>206</v>
      </c>
      <c r="G90" s="41" t="s">
        <v>33</v>
      </c>
      <c r="H90" s="18">
        <v>21000</v>
      </c>
      <c r="I90" s="17">
        <v>0.11</v>
      </c>
      <c r="J90" s="19">
        <v>2310</v>
      </c>
      <c r="K90" s="25"/>
    </row>
    <row r="91" spans="1:11" s="6" customFormat="1" ht="25.5">
      <c r="A91" s="25">
        <f t="shared" si="2"/>
        <v>89</v>
      </c>
      <c r="B91" s="25">
        <v>9</v>
      </c>
      <c r="C91" s="140" t="s">
        <v>207</v>
      </c>
      <c r="D91" s="22">
        <v>404865286</v>
      </c>
      <c r="E91" s="22" t="s">
        <v>204</v>
      </c>
      <c r="F91" s="23" t="s">
        <v>208</v>
      </c>
      <c r="G91" s="25" t="s">
        <v>33</v>
      </c>
      <c r="H91" s="18">
        <v>40000</v>
      </c>
      <c r="I91" s="17">
        <v>0.11</v>
      </c>
      <c r="J91" s="19">
        <f>H91*I91</f>
        <v>4400</v>
      </c>
      <c r="K91" s="25"/>
    </row>
    <row r="92" spans="1:11" s="6" customFormat="1" ht="30">
      <c r="A92" s="25">
        <f t="shared" si="2"/>
        <v>90</v>
      </c>
      <c r="B92" s="25">
        <v>19</v>
      </c>
      <c r="C92" s="140" t="s">
        <v>209</v>
      </c>
      <c r="D92" s="40" t="s">
        <v>210</v>
      </c>
      <c r="E92" s="40" t="s">
        <v>211</v>
      </c>
      <c r="F92" s="23" t="s">
        <v>212</v>
      </c>
      <c r="G92" s="25" t="s">
        <v>33</v>
      </c>
      <c r="H92" s="18">
        <v>22</v>
      </c>
      <c r="I92" s="17">
        <v>90</v>
      </c>
      <c r="J92" s="19">
        <v>1980</v>
      </c>
      <c r="K92" s="25"/>
    </row>
    <row r="93" spans="1:11" s="6" customFormat="1" ht="45">
      <c r="A93" s="25">
        <f t="shared" si="2"/>
        <v>91</v>
      </c>
      <c r="B93" s="23">
        <v>32</v>
      </c>
      <c r="C93" s="46" t="s">
        <v>38</v>
      </c>
      <c r="D93" s="22">
        <v>404865286</v>
      </c>
      <c r="E93" s="22" t="s">
        <v>213</v>
      </c>
      <c r="F93" s="54" t="s">
        <v>214</v>
      </c>
      <c r="G93" s="41" t="s">
        <v>33</v>
      </c>
      <c r="H93" s="18">
        <v>500</v>
      </c>
      <c r="I93" s="17">
        <v>1.5</v>
      </c>
      <c r="J93" s="19">
        <v>750</v>
      </c>
      <c r="K93" s="25"/>
    </row>
    <row r="94" spans="1:11" s="6" customFormat="1" ht="45">
      <c r="A94" s="25">
        <f t="shared" si="2"/>
        <v>92</v>
      </c>
      <c r="B94" s="25">
        <v>38</v>
      </c>
      <c r="C94" s="46" t="s">
        <v>38</v>
      </c>
      <c r="D94" s="22">
        <v>404865286</v>
      </c>
      <c r="E94" s="22" t="s">
        <v>213</v>
      </c>
      <c r="F94" s="54" t="s">
        <v>215</v>
      </c>
      <c r="G94" s="41" t="s">
        <v>33</v>
      </c>
      <c r="H94" s="18">
        <v>5000</v>
      </c>
      <c r="I94" s="17">
        <v>1.9</v>
      </c>
      <c r="J94" s="19">
        <v>9500</v>
      </c>
      <c r="K94" s="25"/>
    </row>
    <row r="95" spans="1:11" s="6" customFormat="1" ht="25.5">
      <c r="A95" s="25">
        <f t="shared" si="2"/>
        <v>93</v>
      </c>
      <c r="B95" s="25">
        <v>9</v>
      </c>
      <c r="C95" s="140" t="s">
        <v>207</v>
      </c>
      <c r="D95" s="22">
        <v>404865286</v>
      </c>
      <c r="E95" s="22" t="s">
        <v>213</v>
      </c>
      <c r="F95" s="23" t="s">
        <v>216</v>
      </c>
      <c r="G95" s="25" t="s">
        <v>33</v>
      </c>
      <c r="H95" s="18">
        <v>5000</v>
      </c>
      <c r="I95" s="17">
        <v>2</v>
      </c>
      <c r="J95" s="19">
        <f>H95*I95</f>
        <v>10000</v>
      </c>
      <c r="K95" s="25"/>
    </row>
    <row r="96" spans="1:11" s="6" customFormat="1" ht="25.5">
      <c r="A96" s="25">
        <f t="shared" si="2"/>
        <v>94</v>
      </c>
      <c r="B96" s="25">
        <v>7</v>
      </c>
      <c r="C96" s="140" t="s">
        <v>217</v>
      </c>
      <c r="D96" s="22">
        <v>406265786</v>
      </c>
      <c r="E96" s="22" t="s">
        <v>218</v>
      </c>
      <c r="F96" s="23" t="s">
        <v>219</v>
      </c>
      <c r="G96" s="25" t="s">
        <v>33</v>
      </c>
      <c r="H96" s="18">
        <v>40000</v>
      </c>
      <c r="I96" s="17">
        <v>2.36</v>
      </c>
      <c r="J96" s="19">
        <f>H96*I96</f>
        <v>94400</v>
      </c>
      <c r="K96" s="25"/>
    </row>
    <row r="97" spans="1:11" s="6" customFormat="1" ht="45">
      <c r="A97" s="25">
        <f t="shared" si="2"/>
        <v>95</v>
      </c>
      <c r="B97" s="25">
        <v>38</v>
      </c>
      <c r="C97" s="46" t="s">
        <v>38</v>
      </c>
      <c r="D97" s="22">
        <v>404865286</v>
      </c>
      <c r="E97" s="22" t="s">
        <v>220</v>
      </c>
      <c r="F97" s="54" t="s">
        <v>221</v>
      </c>
      <c r="G97" s="41" t="s">
        <v>33</v>
      </c>
      <c r="H97" s="18">
        <v>1500</v>
      </c>
      <c r="I97" s="17">
        <v>6</v>
      </c>
      <c r="J97" s="19">
        <v>9000</v>
      </c>
      <c r="K97" s="25"/>
    </row>
    <row r="98" spans="1:11" s="6" customFormat="1" ht="45">
      <c r="A98" s="25">
        <f t="shared" si="2"/>
        <v>96</v>
      </c>
      <c r="B98" s="25">
        <v>23</v>
      </c>
      <c r="C98" s="140" t="s">
        <v>117</v>
      </c>
      <c r="D98" s="45">
        <v>402004549</v>
      </c>
      <c r="E98" s="35" t="s">
        <v>222</v>
      </c>
      <c r="F98" s="140" t="s">
        <v>223</v>
      </c>
      <c r="G98" s="25" t="s">
        <v>41</v>
      </c>
      <c r="H98" s="18">
        <v>25000</v>
      </c>
      <c r="I98" s="17">
        <v>0.18</v>
      </c>
      <c r="J98" s="19">
        <v>4500</v>
      </c>
      <c r="K98" s="25"/>
    </row>
    <row r="99" spans="1:11" s="6" customFormat="1" ht="38.25">
      <c r="A99" s="25">
        <f t="shared" si="2"/>
        <v>97</v>
      </c>
      <c r="B99" s="25">
        <v>2</v>
      </c>
      <c r="C99" s="140" t="s">
        <v>110</v>
      </c>
      <c r="D99" s="45">
        <v>404863803</v>
      </c>
      <c r="E99" s="23" t="s">
        <v>224</v>
      </c>
      <c r="F99" s="140" t="s">
        <v>225</v>
      </c>
      <c r="G99" s="25" t="s">
        <v>41</v>
      </c>
      <c r="H99" s="18">
        <v>150000</v>
      </c>
      <c r="I99" s="17">
        <v>0.19</v>
      </c>
      <c r="J99" s="19">
        <v>28500</v>
      </c>
      <c r="K99" s="25"/>
    </row>
    <row r="100" spans="1:11" s="6" customFormat="1" ht="60">
      <c r="A100" s="25">
        <f t="shared" si="2"/>
        <v>98</v>
      </c>
      <c r="B100" s="25">
        <v>6</v>
      </c>
      <c r="C100" s="23" t="s">
        <v>226</v>
      </c>
      <c r="D100" s="50">
        <v>212699720</v>
      </c>
      <c r="E100" s="35" t="s">
        <v>227</v>
      </c>
      <c r="F100" s="46" t="s">
        <v>228</v>
      </c>
      <c r="G100" s="39" t="s">
        <v>41</v>
      </c>
      <c r="H100" s="18">
        <v>400000</v>
      </c>
      <c r="I100" s="17">
        <v>0.25</v>
      </c>
      <c r="J100" s="19">
        <f>H100*I100</f>
        <v>100000</v>
      </c>
      <c r="K100" s="25"/>
    </row>
    <row r="101" spans="1:11" s="6" customFormat="1" ht="60">
      <c r="A101" s="25">
        <f t="shared" si="2"/>
        <v>99</v>
      </c>
      <c r="B101" s="25">
        <v>5</v>
      </c>
      <c r="C101" s="40" t="s">
        <v>229</v>
      </c>
      <c r="D101" s="21">
        <v>202221559</v>
      </c>
      <c r="E101" s="35" t="s">
        <v>230</v>
      </c>
      <c r="F101" s="40" t="s">
        <v>231</v>
      </c>
      <c r="G101" s="39" t="s">
        <v>41</v>
      </c>
      <c r="H101" s="18">
        <v>125000</v>
      </c>
      <c r="I101" s="17">
        <v>0.3</v>
      </c>
      <c r="J101" s="19">
        <f>H101*I101</f>
        <v>37500</v>
      </c>
      <c r="K101" s="25"/>
    </row>
    <row r="102" spans="1:11" s="6" customFormat="1" ht="60">
      <c r="A102" s="25">
        <f t="shared" si="2"/>
        <v>100</v>
      </c>
      <c r="B102" s="25">
        <v>11</v>
      </c>
      <c r="C102" s="23" t="s">
        <v>115</v>
      </c>
      <c r="D102" s="40">
        <v>402004549</v>
      </c>
      <c r="E102" s="40" t="s">
        <v>232</v>
      </c>
      <c r="F102" s="23" t="s">
        <v>233</v>
      </c>
      <c r="G102" s="25" t="s">
        <v>41</v>
      </c>
      <c r="H102" s="18">
        <v>200000</v>
      </c>
      <c r="I102" s="17">
        <v>0.17699999999999999</v>
      </c>
      <c r="J102" s="19">
        <v>35400</v>
      </c>
      <c r="K102" s="25"/>
    </row>
    <row r="103" spans="1:11" s="6" customFormat="1" ht="60">
      <c r="A103" s="25">
        <f t="shared" si="2"/>
        <v>101</v>
      </c>
      <c r="B103" s="25">
        <v>11</v>
      </c>
      <c r="C103" s="23" t="s">
        <v>115</v>
      </c>
      <c r="D103" s="40">
        <v>402004549</v>
      </c>
      <c r="E103" s="40" t="s">
        <v>234</v>
      </c>
      <c r="F103" s="23" t="s">
        <v>235</v>
      </c>
      <c r="G103" s="25" t="s">
        <v>41</v>
      </c>
      <c r="H103" s="18">
        <v>150000</v>
      </c>
      <c r="I103" s="17">
        <v>0.17699999999999999</v>
      </c>
      <c r="J103" s="19">
        <v>26550</v>
      </c>
      <c r="K103" s="25"/>
    </row>
    <row r="104" spans="1:11" s="6" customFormat="1" ht="30">
      <c r="A104" s="25">
        <f t="shared" si="2"/>
        <v>102</v>
      </c>
      <c r="B104" s="25">
        <v>11</v>
      </c>
      <c r="C104" s="23" t="s">
        <v>115</v>
      </c>
      <c r="D104" s="40">
        <v>402004549</v>
      </c>
      <c r="E104" s="40" t="s">
        <v>236</v>
      </c>
      <c r="F104" s="23" t="s">
        <v>237</v>
      </c>
      <c r="G104" s="25" t="s">
        <v>41</v>
      </c>
      <c r="H104" s="18">
        <v>5500</v>
      </c>
      <c r="I104" s="17">
        <v>0.17699999999999999</v>
      </c>
      <c r="J104" s="19">
        <v>973.5</v>
      </c>
      <c r="K104" s="25"/>
    </row>
    <row r="105" spans="1:11" s="6" customFormat="1" ht="45">
      <c r="A105" s="25">
        <f t="shared" si="2"/>
        <v>103</v>
      </c>
      <c r="B105" s="25">
        <v>5</v>
      </c>
      <c r="C105" s="40" t="s">
        <v>229</v>
      </c>
      <c r="D105" s="21">
        <v>202221559</v>
      </c>
      <c r="E105" s="35" t="s">
        <v>238</v>
      </c>
      <c r="F105" s="40" t="s">
        <v>239</v>
      </c>
      <c r="G105" s="39" t="s">
        <v>41</v>
      </c>
      <c r="H105" s="18">
        <v>125000</v>
      </c>
      <c r="I105" s="17">
        <v>0.3</v>
      </c>
      <c r="J105" s="19">
        <f>H105*I105</f>
        <v>37500</v>
      </c>
      <c r="K105" s="25"/>
    </row>
  </sheetData>
  <autoFilter ref="A2:K105"/>
  <printOptions horizontalCentered="1"/>
  <pageMargins left="0.7" right="0.45" top="0.75" bottom="0.75" header="0.8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4"/>
  <sheetViews>
    <sheetView workbookViewId="0">
      <selection activeCell="C2" sqref="C2"/>
    </sheetView>
  </sheetViews>
  <sheetFormatPr defaultColWidth="3.42578125" defaultRowHeight="12.75"/>
  <cols>
    <col min="1" max="1" width="3.42578125" style="3"/>
    <col min="2" max="2" width="5.42578125" style="3" customWidth="1"/>
    <col min="3" max="3" width="39.7109375" style="133" customWidth="1"/>
    <col min="4" max="4" width="11.42578125" style="3" bestFit="1" customWidth="1"/>
    <col min="5" max="5" width="8.5703125" style="3" bestFit="1" customWidth="1"/>
    <col min="6" max="6" width="7" style="3" bestFit="1" customWidth="1"/>
    <col min="7" max="7" width="7.5703125" style="3" bestFit="1" customWidth="1"/>
    <col min="8" max="8" width="9.5703125" style="3" bestFit="1" customWidth="1"/>
    <col min="9" max="9" width="13" style="134" customWidth="1"/>
    <col min="10" max="10" width="11.5703125" style="2" customWidth="1"/>
    <col min="11" max="19" width="6" style="3" customWidth="1"/>
    <col min="20" max="25" width="6" style="61" customWidth="1"/>
    <col min="26" max="27" width="6" style="3" customWidth="1"/>
    <col min="28" max="16384" width="3.42578125" style="3"/>
  </cols>
  <sheetData>
    <row r="1" spans="1:27" ht="15.75" customHeight="1">
      <c r="B1" s="142" t="s">
        <v>392</v>
      </c>
      <c r="C1" s="142"/>
      <c r="D1" s="142"/>
      <c r="E1" s="142"/>
      <c r="F1" s="142"/>
      <c r="G1" s="142"/>
      <c r="H1" s="142"/>
      <c r="I1" s="142"/>
      <c r="J1" s="142"/>
    </row>
    <row r="2" spans="1:27" s="7" customFormat="1" ht="257.25" customHeight="1" thickBot="1">
      <c r="A2" s="62" t="s">
        <v>249</v>
      </c>
      <c r="B2" s="63" t="s">
        <v>250</v>
      </c>
      <c r="C2" s="64" t="s">
        <v>0</v>
      </c>
      <c r="D2" s="65" t="s">
        <v>251</v>
      </c>
      <c r="E2" s="65" t="s">
        <v>252</v>
      </c>
      <c r="F2" s="65" t="s">
        <v>253</v>
      </c>
      <c r="G2" s="65" t="s">
        <v>254</v>
      </c>
      <c r="H2" s="65" t="s">
        <v>255</v>
      </c>
      <c r="I2" s="66" t="s">
        <v>256</v>
      </c>
      <c r="J2" s="65" t="s">
        <v>257</v>
      </c>
      <c r="K2" s="67" t="s">
        <v>258</v>
      </c>
      <c r="L2" s="67" t="s">
        <v>259</v>
      </c>
      <c r="M2" s="67" t="s">
        <v>260</v>
      </c>
      <c r="N2" s="67" t="s">
        <v>261</v>
      </c>
      <c r="O2" s="67" t="s">
        <v>262</v>
      </c>
      <c r="P2" s="67" t="s">
        <v>263</v>
      </c>
      <c r="Q2" s="67" t="s">
        <v>264</v>
      </c>
      <c r="R2" s="67" t="s">
        <v>265</v>
      </c>
      <c r="S2" s="67" t="s">
        <v>266</v>
      </c>
      <c r="T2" s="68" t="s">
        <v>267</v>
      </c>
      <c r="U2" s="67" t="s">
        <v>268</v>
      </c>
      <c r="V2" s="67" t="s">
        <v>269</v>
      </c>
      <c r="W2" s="67" t="s">
        <v>270</v>
      </c>
      <c r="X2" s="69" t="s">
        <v>271</v>
      </c>
      <c r="Y2" s="67" t="s">
        <v>272</v>
      </c>
      <c r="Z2" s="69" t="s">
        <v>273</v>
      </c>
      <c r="AA2" s="69" t="s">
        <v>274</v>
      </c>
    </row>
    <row r="3" spans="1:27" ht="26.25" customHeight="1">
      <c r="A3" s="17">
        <v>6</v>
      </c>
      <c r="B3" s="143" t="s">
        <v>275</v>
      </c>
      <c r="C3" s="70" t="s">
        <v>276</v>
      </c>
      <c r="D3" s="71" t="s">
        <v>277</v>
      </c>
      <c r="E3" s="17" t="s">
        <v>33</v>
      </c>
      <c r="F3" s="72">
        <v>1</v>
      </c>
      <c r="G3" s="73">
        <v>35</v>
      </c>
      <c r="H3" s="74">
        <v>35</v>
      </c>
      <c r="I3" s="75" t="s">
        <v>278</v>
      </c>
      <c r="J3" s="76" t="s">
        <v>279</v>
      </c>
      <c r="K3" s="77">
        <v>1</v>
      </c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>
        <f t="shared" ref="Z3:Z49" si="0">SUM(K3:Y3)</f>
        <v>1</v>
      </c>
      <c r="AA3" s="17">
        <f t="shared" ref="AA3:AA66" si="1">F3-Z3</f>
        <v>0</v>
      </c>
    </row>
    <row r="4" spans="1:27" ht="26.25" customHeight="1" thickBot="1">
      <c r="A4" s="17">
        <v>6</v>
      </c>
      <c r="B4" s="144"/>
      <c r="C4" s="78" t="s">
        <v>276</v>
      </c>
      <c r="D4" s="17">
        <v>2890</v>
      </c>
      <c r="E4" s="77" t="s">
        <v>33</v>
      </c>
      <c r="F4" s="72">
        <v>2</v>
      </c>
      <c r="G4" s="73">
        <v>35</v>
      </c>
      <c r="H4" s="74">
        <v>70</v>
      </c>
      <c r="I4" s="75" t="s">
        <v>280</v>
      </c>
      <c r="J4" s="76" t="s">
        <v>279</v>
      </c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>
        <f t="shared" si="0"/>
        <v>0</v>
      </c>
      <c r="AA4" s="17">
        <f t="shared" si="1"/>
        <v>2</v>
      </c>
    </row>
    <row r="5" spans="1:27" ht="26.25" customHeight="1" thickBot="1">
      <c r="A5" s="17">
        <v>6</v>
      </c>
      <c r="B5" s="144"/>
      <c r="C5" s="79" t="s">
        <v>281</v>
      </c>
      <c r="D5" s="71" t="s">
        <v>282</v>
      </c>
      <c r="E5" s="77" t="s">
        <v>33</v>
      </c>
      <c r="F5" s="80">
        <v>14</v>
      </c>
      <c r="G5" s="73">
        <v>35</v>
      </c>
      <c r="H5" s="74">
        <v>490</v>
      </c>
      <c r="I5" s="75" t="s">
        <v>280</v>
      </c>
      <c r="J5" s="76" t="s">
        <v>279</v>
      </c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>
        <f t="shared" si="0"/>
        <v>0</v>
      </c>
      <c r="AA5" s="17">
        <f t="shared" si="1"/>
        <v>14</v>
      </c>
    </row>
    <row r="6" spans="1:27" ht="26.25" customHeight="1">
      <c r="A6" s="17">
        <v>6</v>
      </c>
      <c r="B6" s="144"/>
      <c r="C6" s="70" t="s">
        <v>283</v>
      </c>
      <c r="D6" s="71" t="s">
        <v>284</v>
      </c>
      <c r="E6" s="81" t="s">
        <v>33</v>
      </c>
      <c r="F6" s="82">
        <v>14</v>
      </c>
      <c r="G6" s="83">
        <v>5.5</v>
      </c>
      <c r="H6" s="74">
        <v>77</v>
      </c>
      <c r="I6" s="75" t="s">
        <v>278</v>
      </c>
      <c r="J6" s="76" t="s">
        <v>279</v>
      </c>
      <c r="K6" s="77"/>
      <c r="L6" s="77"/>
      <c r="M6" s="77"/>
      <c r="N6" s="77"/>
      <c r="O6" s="84">
        <v>5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>
        <f t="shared" si="0"/>
        <v>5</v>
      </c>
      <c r="AA6" s="17">
        <f t="shared" si="1"/>
        <v>9</v>
      </c>
    </row>
    <row r="7" spans="1:27" ht="26.25" customHeight="1" thickBot="1">
      <c r="A7" s="17">
        <v>6</v>
      </c>
      <c r="B7" s="144"/>
      <c r="C7" s="78" t="s">
        <v>283</v>
      </c>
      <c r="D7" s="17">
        <v>60401</v>
      </c>
      <c r="E7" s="85" t="s">
        <v>33</v>
      </c>
      <c r="F7" s="86">
        <v>75</v>
      </c>
      <c r="G7" s="83">
        <v>5.5</v>
      </c>
      <c r="H7" s="74">
        <v>412.5</v>
      </c>
      <c r="I7" s="75" t="s">
        <v>280</v>
      </c>
      <c r="J7" s="76" t="s">
        <v>279</v>
      </c>
      <c r="K7" s="77">
        <v>40</v>
      </c>
      <c r="L7" s="77"/>
      <c r="M7" s="77"/>
      <c r="N7" s="77"/>
      <c r="O7" s="84">
        <v>35</v>
      </c>
      <c r="P7" s="77"/>
      <c r="Q7" s="77"/>
      <c r="R7" s="77"/>
      <c r="S7" s="77"/>
      <c r="T7" s="77"/>
      <c r="U7" s="77"/>
      <c r="V7" s="77"/>
      <c r="W7" s="77"/>
      <c r="X7" s="77"/>
      <c r="Y7" s="77"/>
      <c r="Z7" s="77">
        <f t="shared" si="0"/>
        <v>75</v>
      </c>
      <c r="AA7" s="17">
        <f t="shared" si="1"/>
        <v>0</v>
      </c>
    </row>
    <row r="8" spans="1:27" ht="26.25" customHeight="1">
      <c r="A8" s="17">
        <v>6</v>
      </c>
      <c r="B8" s="144"/>
      <c r="C8" s="87" t="s">
        <v>285</v>
      </c>
      <c r="D8" s="71" t="s">
        <v>286</v>
      </c>
      <c r="E8" s="81" t="s">
        <v>33</v>
      </c>
      <c r="F8" s="88">
        <v>12</v>
      </c>
      <c r="G8" s="83">
        <v>5.5</v>
      </c>
      <c r="H8" s="74">
        <v>66</v>
      </c>
      <c r="I8" s="75" t="s">
        <v>278</v>
      </c>
      <c r="J8" s="76" t="s">
        <v>279</v>
      </c>
      <c r="K8" s="77">
        <v>12</v>
      </c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>
        <f t="shared" si="0"/>
        <v>12</v>
      </c>
      <c r="AA8" s="17">
        <f t="shared" si="1"/>
        <v>0</v>
      </c>
    </row>
    <row r="9" spans="1:27" ht="26.25" customHeight="1" thickBot="1">
      <c r="A9" s="17">
        <v>6</v>
      </c>
      <c r="B9" s="144"/>
      <c r="C9" s="89" t="s">
        <v>285</v>
      </c>
      <c r="D9" s="17">
        <v>60590</v>
      </c>
      <c r="E9" s="81" t="s">
        <v>33</v>
      </c>
      <c r="F9" s="90">
        <v>57</v>
      </c>
      <c r="G9" s="83">
        <v>5.5</v>
      </c>
      <c r="H9" s="74">
        <v>313.5</v>
      </c>
      <c r="I9" s="75" t="s">
        <v>280</v>
      </c>
      <c r="J9" s="76" t="s">
        <v>279</v>
      </c>
      <c r="K9" s="77">
        <v>7</v>
      </c>
      <c r="L9" s="77"/>
      <c r="M9" s="77">
        <v>50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>
        <f t="shared" si="0"/>
        <v>57</v>
      </c>
      <c r="AA9" s="17">
        <f t="shared" si="1"/>
        <v>0</v>
      </c>
    </row>
    <row r="10" spans="1:27" ht="26.25" customHeight="1">
      <c r="A10" s="17">
        <v>6</v>
      </c>
      <c r="B10" s="144"/>
      <c r="C10" s="70" t="s">
        <v>287</v>
      </c>
      <c r="D10" s="71" t="s">
        <v>288</v>
      </c>
      <c r="E10" s="81" t="s">
        <v>33</v>
      </c>
      <c r="F10" s="82">
        <v>82</v>
      </c>
      <c r="G10" s="83">
        <v>20</v>
      </c>
      <c r="H10" s="74">
        <v>1640</v>
      </c>
      <c r="I10" s="75" t="s">
        <v>278</v>
      </c>
      <c r="J10" s="76" t="s">
        <v>279</v>
      </c>
      <c r="K10" s="77"/>
      <c r="L10" s="77"/>
      <c r="M10" s="77"/>
      <c r="N10" s="77">
        <v>20</v>
      </c>
      <c r="O10" s="77"/>
      <c r="P10" s="77"/>
      <c r="Q10" s="77"/>
      <c r="R10" s="77"/>
      <c r="S10" s="77">
        <v>1</v>
      </c>
      <c r="T10" s="77"/>
      <c r="U10" s="77"/>
      <c r="V10" s="77"/>
      <c r="W10" s="77">
        <v>61</v>
      </c>
      <c r="X10" s="77"/>
      <c r="Y10" s="77"/>
      <c r="Z10" s="77">
        <f t="shared" si="0"/>
        <v>82</v>
      </c>
      <c r="AA10" s="17">
        <f t="shared" si="1"/>
        <v>0</v>
      </c>
    </row>
    <row r="11" spans="1:27" ht="26.25" customHeight="1" thickBot="1">
      <c r="A11" s="17">
        <v>6</v>
      </c>
      <c r="B11" s="144"/>
      <c r="C11" s="78" t="s">
        <v>287</v>
      </c>
      <c r="D11" s="17" t="s">
        <v>288</v>
      </c>
      <c r="E11" s="81" t="s">
        <v>33</v>
      </c>
      <c r="F11" s="86">
        <v>86</v>
      </c>
      <c r="G11" s="83">
        <v>20</v>
      </c>
      <c r="H11" s="74">
        <v>1720</v>
      </c>
      <c r="I11" s="75" t="s">
        <v>280</v>
      </c>
      <c r="J11" s="76" t="s">
        <v>279</v>
      </c>
      <c r="K11" s="77"/>
      <c r="L11" s="77">
        <v>86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>
        <f t="shared" si="0"/>
        <v>86</v>
      </c>
      <c r="AA11" s="17">
        <f t="shared" si="1"/>
        <v>0</v>
      </c>
    </row>
    <row r="12" spans="1:27" ht="26.25" customHeight="1">
      <c r="A12" s="17">
        <v>6</v>
      </c>
      <c r="B12" s="144"/>
      <c r="C12" s="70" t="s">
        <v>289</v>
      </c>
      <c r="D12" s="71" t="s">
        <v>290</v>
      </c>
      <c r="E12" s="81" t="s">
        <v>33</v>
      </c>
      <c r="F12" s="88">
        <v>5</v>
      </c>
      <c r="G12" s="83">
        <v>8.5</v>
      </c>
      <c r="H12" s="74">
        <v>42.5</v>
      </c>
      <c r="I12" s="75" t="s">
        <v>278</v>
      </c>
      <c r="J12" s="76" t="s">
        <v>279</v>
      </c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>
        <v>5</v>
      </c>
      <c r="Z12" s="77">
        <f t="shared" si="0"/>
        <v>5</v>
      </c>
      <c r="AA12" s="17">
        <f t="shared" si="1"/>
        <v>0</v>
      </c>
    </row>
    <row r="13" spans="1:27" ht="26.25" customHeight="1" thickBot="1">
      <c r="A13" s="17">
        <v>6</v>
      </c>
      <c r="B13" s="145"/>
      <c r="C13" s="78" t="s">
        <v>289</v>
      </c>
      <c r="D13" s="17" t="s">
        <v>290</v>
      </c>
      <c r="E13" s="81" t="s">
        <v>33</v>
      </c>
      <c r="F13" s="90">
        <v>159</v>
      </c>
      <c r="G13" s="83">
        <v>8.5</v>
      </c>
      <c r="H13" s="74">
        <v>1351.5</v>
      </c>
      <c r="I13" s="75" t="s">
        <v>280</v>
      </c>
      <c r="J13" s="76" t="s">
        <v>279</v>
      </c>
      <c r="K13" s="77"/>
      <c r="L13" s="77"/>
      <c r="M13" s="77"/>
      <c r="N13" s="77"/>
      <c r="O13" s="77"/>
      <c r="P13" s="77"/>
      <c r="Q13" s="77"/>
      <c r="R13" s="77"/>
      <c r="S13" s="77">
        <v>59</v>
      </c>
      <c r="T13" s="77"/>
      <c r="U13" s="77"/>
      <c r="V13" s="77"/>
      <c r="W13" s="77">
        <v>39</v>
      </c>
      <c r="X13" s="77"/>
      <c r="Y13" s="77">
        <v>45</v>
      </c>
      <c r="Z13" s="77">
        <f t="shared" si="0"/>
        <v>143</v>
      </c>
      <c r="AA13" s="17">
        <f t="shared" si="1"/>
        <v>16</v>
      </c>
    </row>
    <row r="14" spans="1:27" ht="26.25" customHeight="1">
      <c r="A14" s="17">
        <v>6</v>
      </c>
      <c r="B14" s="143" t="s">
        <v>84</v>
      </c>
      <c r="C14" s="70" t="s">
        <v>291</v>
      </c>
      <c r="D14" s="71" t="s">
        <v>292</v>
      </c>
      <c r="E14" s="81" t="s">
        <v>33</v>
      </c>
      <c r="F14" s="82">
        <v>24</v>
      </c>
      <c r="G14" s="83">
        <v>16</v>
      </c>
      <c r="H14" s="74">
        <v>384</v>
      </c>
      <c r="I14" s="75" t="s">
        <v>278</v>
      </c>
      <c r="J14" s="76" t="s">
        <v>279</v>
      </c>
      <c r="K14" s="77"/>
      <c r="L14" s="77"/>
      <c r="M14" s="77"/>
      <c r="N14" s="77">
        <v>4</v>
      </c>
      <c r="O14" s="77"/>
      <c r="P14" s="77"/>
      <c r="Q14" s="77">
        <v>20</v>
      </c>
      <c r="R14" s="77"/>
      <c r="S14" s="77"/>
      <c r="T14" s="77"/>
      <c r="U14" s="77"/>
      <c r="V14" s="77"/>
      <c r="W14" s="77"/>
      <c r="X14" s="77"/>
      <c r="Y14" s="77"/>
      <c r="Z14" s="77">
        <f t="shared" si="0"/>
        <v>24</v>
      </c>
      <c r="AA14" s="17">
        <f t="shared" si="1"/>
        <v>0</v>
      </c>
    </row>
    <row r="15" spans="1:27" ht="26.25" customHeight="1" thickBot="1">
      <c r="A15" s="17">
        <v>6</v>
      </c>
      <c r="B15" s="144"/>
      <c r="C15" s="78" t="s">
        <v>291</v>
      </c>
      <c r="D15" s="71" t="s">
        <v>292</v>
      </c>
      <c r="E15" s="81" t="s">
        <v>33</v>
      </c>
      <c r="F15" s="86">
        <v>70</v>
      </c>
      <c r="G15" s="83">
        <v>16</v>
      </c>
      <c r="H15" s="74">
        <v>1120</v>
      </c>
      <c r="I15" s="75" t="s">
        <v>280</v>
      </c>
      <c r="J15" s="76" t="s">
        <v>279</v>
      </c>
      <c r="K15" s="77"/>
      <c r="L15" s="77"/>
      <c r="M15" s="77"/>
      <c r="N15" s="77">
        <v>70</v>
      </c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>
        <f t="shared" si="0"/>
        <v>70</v>
      </c>
      <c r="AA15" s="17">
        <f t="shared" si="1"/>
        <v>0</v>
      </c>
    </row>
    <row r="16" spans="1:27" ht="26.25" customHeight="1">
      <c r="A16" s="17">
        <v>6</v>
      </c>
      <c r="B16" s="144"/>
      <c r="C16" s="70" t="s">
        <v>293</v>
      </c>
      <c r="D16" s="71" t="s">
        <v>294</v>
      </c>
      <c r="E16" s="81" t="s">
        <v>33</v>
      </c>
      <c r="F16" s="88">
        <v>42</v>
      </c>
      <c r="G16" s="83">
        <v>16</v>
      </c>
      <c r="H16" s="74">
        <v>672</v>
      </c>
      <c r="I16" s="75" t="s">
        <v>278</v>
      </c>
      <c r="J16" s="76" t="s">
        <v>279</v>
      </c>
      <c r="K16" s="77"/>
      <c r="L16" s="77">
        <v>42</v>
      </c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>
        <f t="shared" si="0"/>
        <v>42</v>
      </c>
      <c r="AA16" s="17">
        <f t="shared" si="1"/>
        <v>0</v>
      </c>
    </row>
    <row r="17" spans="1:27" ht="26.25" customHeight="1" thickBot="1">
      <c r="A17" s="17">
        <v>6</v>
      </c>
      <c r="B17" s="144"/>
      <c r="C17" s="78" t="s">
        <v>293</v>
      </c>
      <c r="D17" s="71" t="s">
        <v>294</v>
      </c>
      <c r="E17" s="81" t="s">
        <v>33</v>
      </c>
      <c r="F17" s="90">
        <v>87</v>
      </c>
      <c r="G17" s="83">
        <v>16</v>
      </c>
      <c r="H17" s="74">
        <v>1392</v>
      </c>
      <c r="I17" s="75" t="s">
        <v>295</v>
      </c>
      <c r="J17" s="76" t="s">
        <v>279</v>
      </c>
      <c r="K17" s="77"/>
      <c r="L17" s="77">
        <v>87</v>
      </c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>
        <f t="shared" si="0"/>
        <v>87</v>
      </c>
      <c r="AA17" s="17">
        <f t="shared" si="1"/>
        <v>0</v>
      </c>
    </row>
    <row r="18" spans="1:27" ht="26.25" customHeight="1">
      <c r="A18" s="17">
        <v>6</v>
      </c>
      <c r="B18" s="144"/>
      <c r="C18" s="70" t="s">
        <v>296</v>
      </c>
      <c r="D18" s="71" t="s">
        <v>297</v>
      </c>
      <c r="E18" s="81" t="s">
        <v>33</v>
      </c>
      <c r="F18" s="82">
        <v>18</v>
      </c>
      <c r="G18" s="83">
        <v>16</v>
      </c>
      <c r="H18" s="74">
        <v>288</v>
      </c>
      <c r="I18" s="75" t="s">
        <v>278</v>
      </c>
      <c r="J18" s="76" t="s">
        <v>279</v>
      </c>
      <c r="K18" s="77"/>
      <c r="L18" s="77"/>
      <c r="M18" s="77"/>
      <c r="N18" s="77">
        <v>18</v>
      </c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>
        <f t="shared" si="0"/>
        <v>18</v>
      </c>
      <c r="AA18" s="17">
        <f t="shared" si="1"/>
        <v>0</v>
      </c>
    </row>
    <row r="19" spans="1:27" ht="26.25" customHeight="1" thickBot="1">
      <c r="A19" s="17">
        <v>6</v>
      </c>
      <c r="B19" s="144"/>
      <c r="C19" s="78" t="s">
        <v>296</v>
      </c>
      <c r="D19" s="71" t="s">
        <v>297</v>
      </c>
      <c r="E19" s="81" t="s">
        <v>33</v>
      </c>
      <c r="F19" s="86">
        <v>117</v>
      </c>
      <c r="G19" s="83">
        <v>16</v>
      </c>
      <c r="H19" s="74">
        <v>1872</v>
      </c>
      <c r="I19" s="75" t="s">
        <v>295</v>
      </c>
      <c r="J19" s="76" t="s">
        <v>279</v>
      </c>
      <c r="K19" s="77">
        <v>59</v>
      </c>
      <c r="L19" s="77"/>
      <c r="M19" s="77"/>
      <c r="N19" s="77">
        <v>58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>
        <f t="shared" si="0"/>
        <v>117</v>
      </c>
      <c r="AA19" s="17">
        <f t="shared" si="1"/>
        <v>0</v>
      </c>
    </row>
    <row r="20" spans="1:27" ht="26.25" customHeight="1">
      <c r="A20" s="17">
        <v>6</v>
      </c>
      <c r="B20" s="144"/>
      <c r="C20" s="87" t="s">
        <v>298</v>
      </c>
      <c r="D20" s="71" t="s">
        <v>299</v>
      </c>
      <c r="E20" s="17" t="s">
        <v>33</v>
      </c>
      <c r="F20" s="91">
        <v>13</v>
      </c>
      <c r="G20" s="73">
        <v>24</v>
      </c>
      <c r="H20" s="74">
        <v>312</v>
      </c>
      <c r="I20" s="75" t="s">
        <v>278</v>
      </c>
      <c r="J20" s="76" t="s">
        <v>279</v>
      </c>
      <c r="K20" s="77"/>
      <c r="L20" s="77"/>
      <c r="M20" s="77">
        <v>13</v>
      </c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>
        <f t="shared" si="0"/>
        <v>13</v>
      </c>
      <c r="AA20" s="17">
        <f t="shared" si="1"/>
        <v>0</v>
      </c>
    </row>
    <row r="21" spans="1:27" ht="26.25" customHeight="1">
      <c r="A21" s="17">
        <v>6</v>
      </c>
      <c r="B21" s="144"/>
      <c r="C21" s="89" t="s">
        <v>300</v>
      </c>
      <c r="D21" s="71" t="s">
        <v>301</v>
      </c>
      <c r="E21" s="17" t="s">
        <v>33</v>
      </c>
      <c r="F21" s="92">
        <v>17</v>
      </c>
      <c r="G21" s="73">
        <v>22</v>
      </c>
      <c r="H21" s="74">
        <v>374</v>
      </c>
      <c r="I21" s="75" t="s">
        <v>278</v>
      </c>
      <c r="J21" s="76" t="s">
        <v>279</v>
      </c>
      <c r="K21" s="77"/>
      <c r="L21" s="77"/>
      <c r="M21" s="77">
        <v>17</v>
      </c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>
        <f t="shared" si="0"/>
        <v>17</v>
      </c>
      <c r="AA21" s="17">
        <f t="shared" si="1"/>
        <v>0</v>
      </c>
    </row>
    <row r="22" spans="1:27" ht="26.25" customHeight="1">
      <c r="A22" s="17">
        <v>6</v>
      </c>
      <c r="B22" s="144"/>
      <c r="C22" s="89" t="s">
        <v>302</v>
      </c>
      <c r="D22" s="71" t="s">
        <v>303</v>
      </c>
      <c r="E22" s="17" t="s">
        <v>33</v>
      </c>
      <c r="F22" s="92">
        <v>20</v>
      </c>
      <c r="G22" s="73">
        <v>22</v>
      </c>
      <c r="H22" s="74">
        <v>440</v>
      </c>
      <c r="I22" s="75" t="s">
        <v>280</v>
      </c>
      <c r="J22" s="76" t="s">
        <v>279</v>
      </c>
      <c r="K22" s="77"/>
      <c r="L22" s="77"/>
      <c r="M22" s="77">
        <v>20</v>
      </c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>
        <f t="shared" si="0"/>
        <v>20</v>
      </c>
      <c r="AA22" s="17">
        <f t="shared" si="1"/>
        <v>0</v>
      </c>
    </row>
    <row r="23" spans="1:27" ht="26.25" customHeight="1">
      <c r="A23" s="17">
        <v>6</v>
      </c>
      <c r="B23" s="144"/>
      <c r="C23" s="89" t="s">
        <v>304</v>
      </c>
      <c r="D23" s="71" t="s">
        <v>305</v>
      </c>
      <c r="E23" s="17" t="s">
        <v>33</v>
      </c>
      <c r="F23" s="92">
        <v>1</v>
      </c>
      <c r="G23" s="73">
        <v>29</v>
      </c>
      <c r="H23" s="74">
        <v>29</v>
      </c>
      <c r="I23" s="75" t="s">
        <v>278</v>
      </c>
      <c r="J23" s="76" t="s">
        <v>279</v>
      </c>
      <c r="K23" s="77">
        <v>1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>
        <f t="shared" si="0"/>
        <v>1</v>
      </c>
      <c r="AA23" s="17">
        <f t="shared" si="1"/>
        <v>0</v>
      </c>
    </row>
    <row r="24" spans="1:27" ht="26.25" customHeight="1">
      <c r="A24" s="17">
        <v>6</v>
      </c>
      <c r="B24" s="144"/>
      <c r="C24" s="93" t="s">
        <v>306</v>
      </c>
      <c r="D24" s="71" t="s">
        <v>307</v>
      </c>
      <c r="E24" s="17" t="s">
        <v>33</v>
      </c>
      <c r="F24" s="92">
        <v>10</v>
      </c>
      <c r="G24" s="73">
        <v>29</v>
      </c>
      <c r="H24" s="74">
        <v>290</v>
      </c>
      <c r="I24" s="75" t="s">
        <v>278</v>
      </c>
      <c r="J24" s="76" t="s">
        <v>279</v>
      </c>
      <c r="K24" s="77"/>
      <c r="L24" s="77">
        <v>10</v>
      </c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>
        <f t="shared" si="0"/>
        <v>10</v>
      </c>
      <c r="AA24" s="17">
        <f t="shared" si="1"/>
        <v>0</v>
      </c>
    </row>
    <row r="25" spans="1:27" ht="30.75" customHeight="1" thickBot="1">
      <c r="A25" s="17">
        <v>6</v>
      </c>
      <c r="B25" s="145"/>
      <c r="C25" s="93" t="s">
        <v>308</v>
      </c>
      <c r="D25" s="94" t="s">
        <v>309</v>
      </c>
      <c r="E25" s="17" t="s">
        <v>33</v>
      </c>
      <c r="F25" s="80">
        <v>45</v>
      </c>
      <c r="G25" s="73">
        <v>23</v>
      </c>
      <c r="H25" s="74">
        <v>1035</v>
      </c>
      <c r="I25" s="75" t="s">
        <v>278</v>
      </c>
      <c r="J25" s="76" t="s">
        <v>279</v>
      </c>
      <c r="K25" s="77"/>
      <c r="L25" s="77">
        <v>45</v>
      </c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>
        <f t="shared" si="0"/>
        <v>45</v>
      </c>
      <c r="AA25" s="17">
        <f t="shared" si="1"/>
        <v>0</v>
      </c>
    </row>
    <row r="26" spans="1:27" ht="26.25" customHeight="1">
      <c r="A26" s="17">
        <v>6</v>
      </c>
      <c r="B26" s="143" t="s">
        <v>310</v>
      </c>
      <c r="C26" s="70" t="s">
        <v>311</v>
      </c>
      <c r="D26" s="71" t="s">
        <v>312</v>
      </c>
      <c r="E26" s="81" t="s">
        <v>33</v>
      </c>
      <c r="F26" s="82">
        <v>230</v>
      </c>
      <c r="G26" s="83">
        <v>2.6</v>
      </c>
      <c r="H26" s="74">
        <v>598</v>
      </c>
      <c r="I26" s="75" t="s">
        <v>313</v>
      </c>
      <c r="J26" s="76" t="s">
        <v>279</v>
      </c>
      <c r="K26" s="77"/>
      <c r="L26" s="77"/>
      <c r="M26" s="77"/>
      <c r="N26" s="77">
        <v>150</v>
      </c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>
        <v>80</v>
      </c>
      <c r="Z26" s="77">
        <f t="shared" si="0"/>
        <v>230</v>
      </c>
      <c r="AA26" s="17">
        <f t="shared" si="1"/>
        <v>0</v>
      </c>
    </row>
    <row r="27" spans="1:27" ht="26.25" customHeight="1" thickBot="1">
      <c r="A27" s="17">
        <v>6</v>
      </c>
      <c r="B27" s="144"/>
      <c r="C27" s="78" t="s">
        <v>311</v>
      </c>
      <c r="D27" s="71" t="s">
        <v>312</v>
      </c>
      <c r="E27" s="81" t="s">
        <v>33</v>
      </c>
      <c r="F27" s="86">
        <v>1770</v>
      </c>
      <c r="G27" s="83">
        <v>2.6</v>
      </c>
      <c r="H27" s="74">
        <v>4602</v>
      </c>
      <c r="I27" s="75" t="s">
        <v>314</v>
      </c>
      <c r="J27" s="76" t="s">
        <v>279</v>
      </c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>
        <v>500</v>
      </c>
      <c r="V27" s="77"/>
      <c r="W27" s="77">
        <v>50</v>
      </c>
      <c r="X27" s="77"/>
      <c r="Y27" s="77">
        <v>620</v>
      </c>
      <c r="Z27" s="77">
        <f t="shared" si="0"/>
        <v>1170</v>
      </c>
      <c r="AA27" s="17">
        <f t="shared" si="1"/>
        <v>600</v>
      </c>
    </row>
    <row r="28" spans="1:27" ht="26.25" customHeight="1">
      <c r="A28" s="17">
        <v>6</v>
      </c>
      <c r="B28" s="144"/>
      <c r="C28" s="87" t="s">
        <v>315</v>
      </c>
      <c r="D28" s="71" t="s">
        <v>316</v>
      </c>
      <c r="E28" s="77" t="s">
        <v>33</v>
      </c>
      <c r="F28" s="91">
        <v>10000</v>
      </c>
      <c r="G28" s="73">
        <v>2.6</v>
      </c>
      <c r="H28" s="74">
        <v>26000</v>
      </c>
      <c r="I28" s="75" t="s">
        <v>317</v>
      </c>
      <c r="J28" s="76" t="s">
        <v>279</v>
      </c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>
        <v>100</v>
      </c>
      <c r="X28" s="77"/>
      <c r="Y28" s="77"/>
      <c r="Z28" s="77">
        <f t="shared" si="0"/>
        <v>100</v>
      </c>
      <c r="AA28" s="17">
        <f t="shared" si="1"/>
        <v>9900</v>
      </c>
    </row>
    <row r="29" spans="1:27" ht="26.25" customHeight="1">
      <c r="A29" s="17">
        <v>6</v>
      </c>
      <c r="B29" s="144"/>
      <c r="C29" s="89" t="s">
        <v>318</v>
      </c>
      <c r="D29" s="71" t="s">
        <v>319</v>
      </c>
      <c r="E29" s="77" t="s">
        <v>33</v>
      </c>
      <c r="F29" s="92">
        <v>4000</v>
      </c>
      <c r="G29" s="73">
        <v>2.9</v>
      </c>
      <c r="H29" s="74">
        <v>1160</v>
      </c>
      <c r="I29" s="75" t="s">
        <v>317</v>
      </c>
      <c r="J29" s="76" t="s">
        <v>279</v>
      </c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>
        <f t="shared" si="0"/>
        <v>0</v>
      </c>
      <c r="AA29" s="17">
        <f t="shared" si="1"/>
        <v>4000</v>
      </c>
    </row>
    <row r="30" spans="1:27" ht="26.25" customHeight="1" thickBot="1">
      <c r="A30" s="17">
        <v>6</v>
      </c>
      <c r="B30" s="144"/>
      <c r="C30" s="93" t="s">
        <v>320</v>
      </c>
      <c r="D30" s="71" t="s">
        <v>321</v>
      </c>
      <c r="E30" s="17" t="s">
        <v>33</v>
      </c>
      <c r="F30" s="80">
        <v>4000</v>
      </c>
      <c r="G30" s="73">
        <v>5.0999999999999996</v>
      </c>
      <c r="H30" s="74">
        <v>20400</v>
      </c>
      <c r="I30" s="75" t="s">
        <v>322</v>
      </c>
      <c r="J30" s="76" t="s">
        <v>279</v>
      </c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>
        <f t="shared" si="0"/>
        <v>0</v>
      </c>
      <c r="AA30" s="17">
        <f t="shared" si="1"/>
        <v>4000</v>
      </c>
    </row>
    <row r="31" spans="1:27" ht="26.25" customHeight="1">
      <c r="A31" s="17">
        <v>6</v>
      </c>
      <c r="B31" s="144"/>
      <c r="C31" s="70" t="s">
        <v>323</v>
      </c>
      <c r="D31" s="71" t="s">
        <v>324</v>
      </c>
      <c r="E31" s="81" t="s">
        <v>33</v>
      </c>
      <c r="F31" s="88">
        <v>600</v>
      </c>
      <c r="G31" s="83">
        <v>1.9</v>
      </c>
      <c r="H31" s="74">
        <v>1140</v>
      </c>
      <c r="I31" s="75" t="s">
        <v>313</v>
      </c>
      <c r="J31" s="76" t="s">
        <v>279</v>
      </c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>
        <f t="shared" si="0"/>
        <v>0</v>
      </c>
      <c r="AA31" s="17">
        <f t="shared" si="1"/>
        <v>600</v>
      </c>
    </row>
    <row r="32" spans="1:27" ht="26.25" customHeight="1">
      <c r="A32" s="17">
        <v>6</v>
      </c>
      <c r="B32" s="144"/>
      <c r="C32" s="89" t="s">
        <v>323</v>
      </c>
      <c r="D32" s="71" t="s">
        <v>324</v>
      </c>
      <c r="E32" s="81" t="s">
        <v>33</v>
      </c>
      <c r="F32" s="95">
        <v>4400</v>
      </c>
      <c r="G32" s="83">
        <v>1.9</v>
      </c>
      <c r="H32" s="74">
        <v>8360</v>
      </c>
      <c r="I32" s="75" t="s">
        <v>314</v>
      </c>
      <c r="J32" s="76" t="s">
        <v>279</v>
      </c>
      <c r="K32" s="77"/>
      <c r="L32" s="77"/>
      <c r="M32" s="77"/>
      <c r="N32" s="77"/>
      <c r="O32" s="77">
        <v>3000</v>
      </c>
      <c r="P32" s="77">
        <v>1000</v>
      </c>
      <c r="Q32" s="77">
        <v>100</v>
      </c>
      <c r="R32" s="77"/>
      <c r="S32" s="77"/>
      <c r="T32" s="77"/>
      <c r="U32" s="77"/>
      <c r="V32" s="77"/>
      <c r="W32" s="77"/>
      <c r="X32" s="77"/>
      <c r="Y32" s="77"/>
      <c r="Z32" s="77">
        <f t="shared" si="0"/>
        <v>4100</v>
      </c>
      <c r="AA32" s="17">
        <f t="shared" si="1"/>
        <v>300</v>
      </c>
    </row>
    <row r="33" spans="1:31" ht="26.25" customHeight="1" thickBot="1">
      <c r="A33" s="17">
        <v>6</v>
      </c>
      <c r="B33" s="144"/>
      <c r="C33" s="78" t="s">
        <v>323</v>
      </c>
      <c r="D33" s="71" t="s">
        <v>324</v>
      </c>
      <c r="E33" s="85" t="s">
        <v>33</v>
      </c>
      <c r="F33" s="90">
        <v>20000</v>
      </c>
      <c r="G33" s="83">
        <v>1.9</v>
      </c>
      <c r="H33" s="74">
        <v>38000</v>
      </c>
      <c r="I33" s="75" t="s">
        <v>317</v>
      </c>
      <c r="J33" s="76" t="s">
        <v>279</v>
      </c>
      <c r="K33" s="77">
        <v>8000</v>
      </c>
      <c r="L33" s="77">
        <v>7984</v>
      </c>
      <c r="M33" s="77">
        <v>4000</v>
      </c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>
        <f t="shared" si="0"/>
        <v>19984</v>
      </c>
      <c r="AA33" s="17">
        <f t="shared" si="1"/>
        <v>16</v>
      </c>
    </row>
    <row r="34" spans="1:31" ht="26.25" customHeight="1">
      <c r="A34" s="17">
        <v>6</v>
      </c>
      <c r="B34" s="144"/>
      <c r="C34" s="96" t="s">
        <v>325</v>
      </c>
      <c r="D34" s="71" t="s">
        <v>326</v>
      </c>
      <c r="E34" s="81" t="s">
        <v>33</v>
      </c>
      <c r="F34" s="82">
        <v>1400</v>
      </c>
      <c r="G34" s="83">
        <v>2.1</v>
      </c>
      <c r="H34" s="74">
        <v>2940</v>
      </c>
      <c r="I34" s="75" t="s">
        <v>314</v>
      </c>
      <c r="J34" s="76" t="s">
        <v>279</v>
      </c>
      <c r="K34" s="77"/>
      <c r="L34" s="77"/>
      <c r="M34" s="77"/>
      <c r="N34" s="77"/>
      <c r="O34" s="77"/>
      <c r="P34" s="77"/>
      <c r="Q34" s="77"/>
      <c r="R34" s="77"/>
      <c r="S34" s="77">
        <v>1400</v>
      </c>
      <c r="T34" s="77"/>
      <c r="U34" s="77"/>
      <c r="V34" s="77"/>
      <c r="W34" s="77"/>
      <c r="X34" s="77"/>
      <c r="Y34" s="77"/>
      <c r="Z34" s="77">
        <f t="shared" si="0"/>
        <v>1400</v>
      </c>
      <c r="AA34" s="17">
        <f t="shared" si="1"/>
        <v>0</v>
      </c>
    </row>
    <row r="35" spans="1:31" ht="26.25" customHeight="1" thickBot="1">
      <c r="A35" s="17">
        <v>6</v>
      </c>
      <c r="B35" s="144"/>
      <c r="C35" s="97" t="s">
        <v>325</v>
      </c>
      <c r="D35" s="71" t="s">
        <v>326</v>
      </c>
      <c r="E35" s="85" t="s">
        <v>33</v>
      </c>
      <c r="F35" s="86">
        <v>3600</v>
      </c>
      <c r="G35" s="83">
        <v>2.1</v>
      </c>
      <c r="H35" s="74">
        <v>7560</v>
      </c>
      <c r="I35" s="75" t="s">
        <v>317</v>
      </c>
      <c r="J35" s="76" t="s">
        <v>279</v>
      </c>
      <c r="K35" s="77"/>
      <c r="L35" s="77"/>
      <c r="M35" s="77"/>
      <c r="N35" s="77"/>
      <c r="O35" s="77"/>
      <c r="P35" s="77"/>
      <c r="Q35" s="77"/>
      <c r="R35" s="77">
        <v>1000</v>
      </c>
      <c r="S35" s="77">
        <v>340</v>
      </c>
      <c r="T35" s="77"/>
      <c r="U35" s="77"/>
      <c r="V35" s="77">
        <v>150</v>
      </c>
      <c r="W35" s="77">
        <v>20</v>
      </c>
      <c r="X35" s="77"/>
      <c r="Y35" s="77"/>
      <c r="Z35" s="77">
        <f t="shared" si="0"/>
        <v>1510</v>
      </c>
      <c r="AA35" s="17">
        <f t="shared" si="1"/>
        <v>2090</v>
      </c>
    </row>
    <row r="36" spans="1:31" ht="26.25" customHeight="1">
      <c r="A36" s="17">
        <v>4</v>
      </c>
      <c r="B36" s="98"/>
      <c r="C36" s="99" t="s">
        <v>327</v>
      </c>
      <c r="D36" s="71" t="s">
        <v>328</v>
      </c>
      <c r="E36" s="17" t="s">
        <v>33</v>
      </c>
      <c r="F36" s="91">
        <v>150</v>
      </c>
      <c r="G36" s="73">
        <v>28</v>
      </c>
      <c r="H36" s="74">
        <v>4200</v>
      </c>
      <c r="I36" s="75" t="s">
        <v>329</v>
      </c>
      <c r="J36" s="76" t="s">
        <v>330</v>
      </c>
      <c r="K36" s="77">
        <v>49</v>
      </c>
      <c r="L36" s="77">
        <v>100</v>
      </c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>
        <f t="shared" si="0"/>
        <v>149</v>
      </c>
      <c r="AA36" s="17">
        <f t="shared" si="1"/>
        <v>1</v>
      </c>
    </row>
    <row r="37" spans="1:31" ht="26.25" customHeight="1">
      <c r="A37" s="17">
        <v>4</v>
      </c>
      <c r="B37" s="98"/>
      <c r="C37" s="100" t="s">
        <v>331</v>
      </c>
      <c r="D37" s="71" t="s">
        <v>332</v>
      </c>
      <c r="E37" s="17" t="s">
        <v>33</v>
      </c>
      <c r="F37" s="92">
        <v>150</v>
      </c>
      <c r="G37" s="73">
        <v>36</v>
      </c>
      <c r="H37" s="74">
        <v>5400</v>
      </c>
      <c r="I37" s="75" t="s">
        <v>329</v>
      </c>
      <c r="J37" s="76" t="s">
        <v>330</v>
      </c>
      <c r="K37" s="77">
        <v>1</v>
      </c>
      <c r="L37" s="77">
        <v>50</v>
      </c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>
        <f t="shared" si="0"/>
        <v>51</v>
      </c>
      <c r="AA37" s="17">
        <f t="shared" si="1"/>
        <v>99</v>
      </c>
    </row>
    <row r="38" spans="1:31" ht="26.25" customHeight="1">
      <c r="A38" s="17">
        <v>7</v>
      </c>
      <c r="B38" s="98"/>
      <c r="C38" s="100" t="s">
        <v>333</v>
      </c>
      <c r="D38" s="71" t="s">
        <v>334</v>
      </c>
      <c r="E38" s="17" t="s">
        <v>33</v>
      </c>
      <c r="F38" s="92">
        <v>300</v>
      </c>
      <c r="G38" s="73">
        <v>8</v>
      </c>
      <c r="H38" s="74">
        <v>2400</v>
      </c>
      <c r="I38" s="75" t="s">
        <v>335</v>
      </c>
      <c r="J38" s="76" t="s">
        <v>336</v>
      </c>
      <c r="K38" s="77">
        <v>50</v>
      </c>
      <c r="L38" s="77">
        <v>200</v>
      </c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>
        <f t="shared" si="0"/>
        <v>250</v>
      </c>
      <c r="AA38" s="17">
        <f t="shared" si="1"/>
        <v>50</v>
      </c>
      <c r="AC38" s="61"/>
      <c r="AD38" s="61"/>
      <c r="AE38" s="61"/>
    </row>
    <row r="39" spans="1:31" s="61" customFormat="1" ht="26.25" customHeight="1">
      <c r="A39" s="77">
        <v>8</v>
      </c>
      <c r="B39" s="101"/>
      <c r="C39" s="100" t="s">
        <v>337</v>
      </c>
      <c r="D39" s="75" t="s">
        <v>338</v>
      </c>
      <c r="E39" s="77" t="s">
        <v>33</v>
      </c>
      <c r="F39" s="92">
        <v>156</v>
      </c>
      <c r="G39" s="73">
        <v>14.95</v>
      </c>
      <c r="H39" s="74">
        <v>2332.1999999999998</v>
      </c>
      <c r="I39" s="75" t="s">
        <v>339</v>
      </c>
      <c r="J39" s="76" t="s">
        <v>340</v>
      </c>
      <c r="K39" s="77"/>
      <c r="L39" s="77"/>
      <c r="M39" s="77">
        <v>30</v>
      </c>
      <c r="N39" s="77"/>
      <c r="O39" s="77">
        <v>50</v>
      </c>
      <c r="P39" s="77"/>
      <c r="Q39" s="77"/>
      <c r="R39" s="77"/>
      <c r="S39" s="77"/>
      <c r="T39" s="77"/>
      <c r="U39" s="77"/>
      <c r="V39" s="77"/>
      <c r="W39" s="77">
        <v>6</v>
      </c>
      <c r="X39" s="77"/>
      <c r="Y39" s="77">
        <v>15</v>
      </c>
      <c r="Z39" s="77">
        <f t="shared" si="0"/>
        <v>101</v>
      </c>
      <c r="AA39" s="17">
        <f t="shared" si="1"/>
        <v>55</v>
      </c>
      <c r="AC39" s="3"/>
      <c r="AD39" s="3"/>
      <c r="AE39" s="3"/>
    </row>
    <row r="40" spans="1:31" ht="26.25" customHeight="1">
      <c r="A40" s="17">
        <v>7</v>
      </c>
      <c r="B40" s="98"/>
      <c r="C40" s="100" t="s">
        <v>341</v>
      </c>
      <c r="D40" s="71" t="s">
        <v>342</v>
      </c>
      <c r="E40" s="17" t="s">
        <v>33</v>
      </c>
      <c r="F40" s="92">
        <v>300</v>
      </c>
      <c r="G40" s="73">
        <v>30</v>
      </c>
      <c r="H40" s="74">
        <v>9000</v>
      </c>
      <c r="I40" s="75" t="s">
        <v>335</v>
      </c>
      <c r="J40" s="76" t="s">
        <v>336</v>
      </c>
      <c r="K40" s="77">
        <v>50</v>
      </c>
      <c r="L40" s="77">
        <v>200</v>
      </c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>
        <f t="shared" si="0"/>
        <v>250</v>
      </c>
      <c r="AA40" s="17">
        <f t="shared" si="1"/>
        <v>50</v>
      </c>
    </row>
    <row r="41" spans="1:31" ht="26.25" customHeight="1">
      <c r="A41" s="17">
        <v>2</v>
      </c>
      <c r="B41" s="98"/>
      <c r="C41" s="102" t="s">
        <v>343</v>
      </c>
      <c r="D41" s="71" t="s">
        <v>344</v>
      </c>
      <c r="E41" s="17" t="s">
        <v>41</v>
      </c>
      <c r="F41" s="92">
        <v>150000</v>
      </c>
      <c r="G41" s="73">
        <v>0.19</v>
      </c>
      <c r="H41" s="74">
        <v>28500</v>
      </c>
      <c r="I41" s="75" t="s">
        <v>345</v>
      </c>
      <c r="J41" s="76" t="s">
        <v>346</v>
      </c>
      <c r="K41" s="77">
        <v>20000</v>
      </c>
      <c r="L41" s="77">
        <v>40000</v>
      </c>
      <c r="M41" s="77">
        <v>20000</v>
      </c>
      <c r="N41" s="77"/>
      <c r="O41" s="77"/>
      <c r="P41" s="77">
        <v>20000</v>
      </c>
      <c r="Q41" s="77"/>
      <c r="R41" s="77"/>
      <c r="S41" s="77">
        <v>1500</v>
      </c>
      <c r="T41" s="77"/>
      <c r="U41" s="77"/>
      <c r="V41" s="77"/>
      <c r="W41" s="77">
        <v>450</v>
      </c>
      <c r="X41" s="77"/>
      <c r="Y41" s="77">
        <v>1000</v>
      </c>
      <c r="Z41" s="77">
        <f t="shared" si="0"/>
        <v>102950</v>
      </c>
      <c r="AA41" s="17">
        <f t="shared" si="1"/>
        <v>47050</v>
      </c>
    </row>
    <row r="42" spans="1:31" ht="26.25" customHeight="1">
      <c r="A42" s="17">
        <v>2</v>
      </c>
      <c r="B42" s="98"/>
      <c r="C42" s="102" t="s">
        <v>347</v>
      </c>
      <c r="D42" s="71" t="s">
        <v>348</v>
      </c>
      <c r="E42" s="17" t="s">
        <v>33</v>
      </c>
      <c r="F42" s="92">
        <v>200000</v>
      </c>
      <c r="G42" s="73">
        <v>0.09</v>
      </c>
      <c r="H42" s="74">
        <v>18000</v>
      </c>
      <c r="I42" s="75" t="s">
        <v>349</v>
      </c>
      <c r="J42" s="76" t="s">
        <v>346</v>
      </c>
      <c r="K42" s="77"/>
      <c r="L42" s="77"/>
      <c r="M42" s="77">
        <v>90000</v>
      </c>
      <c r="N42" s="77"/>
      <c r="O42" s="77"/>
      <c r="P42" s="77"/>
      <c r="Q42" s="77"/>
      <c r="R42" s="77"/>
      <c r="S42" s="77">
        <v>1550</v>
      </c>
      <c r="T42" s="77"/>
      <c r="U42" s="77"/>
      <c r="V42" s="77"/>
      <c r="W42" s="77">
        <v>2000</v>
      </c>
      <c r="X42" s="77"/>
      <c r="Y42" s="77"/>
      <c r="Z42" s="77">
        <f t="shared" si="0"/>
        <v>93550</v>
      </c>
      <c r="AA42" s="17">
        <f t="shared" si="1"/>
        <v>106450</v>
      </c>
    </row>
    <row r="43" spans="1:31" ht="26.25" customHeight="1">
      <c r="A43" s="17">
        <v>5</v>
      </c>
      <c r="B43" s="98"/>
      <c r="C43" s="102" t="s">
        <v>350</v>
      </c>
      <c r="D43" s="71" t="s">
        <v>351</v>
      </c>
      <c r="E43" s="17" t="s">
        <v>33</v>
      </c>
      <c r="F43" s="92">
        <v>100000</v>
      </c>
      <c r="G43" s="73">
        <v>8.5000000000000006E-2</v>
      </c>
      <c r="H43" s="74">
        <v>8500</v>
      </c>
      <c r="I43" s="75" t="s">
        <v>352</v>
      </c>
      <c r="J43" s="76" t="s">
        <v>353</v>
      </c>
      <c r="K43" s="77">
        <v>60000</v>
      </c>
      <c r="L43" s="77"/>
      <c r="M43" s="77"/>
      <c r="N43" s="77"/>
      <c r="O43" s="77"/>
      <c r="P43" s="77"/>
      <c r="Q43" s="77"/>
      <c r="R43" s="77">
        <v>10000</v>
      </c>
      <c r="S43" s="77"/>
      <c r="T43" s="77"/>
      <c r="U43" s="77"/>
      <c r="V43" s="77"/>
      <c r="W43" s="77">
        <v>1300</v>
      </c>
      <c r="X43" s="77"/>
      <c r="Y43" s="77"/>
      <c r="Z43" s="77">
        <f t="shared" si="0"/>
        <v>71300</v>
      </c>
      <c r="AA43" s="17">
        <f t="shared" si="1"/>
        <v>28700</v>
      </c>
    </row>
    <row r="44" spans="1:31" ht="26.25" customHeight="1">
      <c r="A44" s="17">
        <v>1</v>
      </c>
      <c r="B44" s="98"/>
      <c r="C44" s="102" t="s">
        <v>354</v>
      </c>
      <c r="D44" s="71" t="s">
        <v>355</v>
      </c>
      <c r="E44" s="17" t="s">
        <v>356</v>
      </c>
      <c r="F44" s="92">
        <v>100000</v>
      </c>
      <c r="G44" s="73">
        <v>0.1</v>
      </c>
      <c r="H44" s="74">
        <v>10000</v>
      </c>
      <c r="I44" s="75" t="s">
        <v>357</v>
      </c>
      <c r="J44" s="76" t="s">
        <v>358</v>
      </c>
      <c r="K44" s="77"/>
      <c r="L44" s="77">
        <v>99200</v>
      </c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>
        <v>100</v>
      </c>
      <c r="X44" s="77"/>
      <c r="Y44" s="77">
        <v>500</v>
      </c>
      <c r="Z44" s="77">
        <f t="shared" si="0"/>
        <v>99800</v>
      </c>
      <c r="AA44" s="17">
        <f t="shared" si="1"/>
        <v>200</v>
      </c>
      <c r="AC44" s="61"/>
      <c r="AD44" s="61"/>
      <c r="AE44" s="61"/>
    </row>
    <row r="45" spans="1:31" s="61" customFormat="1" ht="26.25" customHeight="1">
      <c r="A45" s="77">
        <v>3</v>
      </c>
      <c r="B45" s="101"/>
      <c r="C45" s="100" t="s">
        <v>359</v>
      </c>
      <c r="D45" s="75"/>
      <c r="E45" s="77" t="s">
        <v>33</v>
      </c>
      <c r="F45" s="92">
        <v>50000</v>
      </c>
      <c r="G45" s="73">
        <v>0.06</v>
      </c>
      <c r="H45" s="74">
        <f t="shared" ref="H45:H46" si="2">F45*G45</f>
        <v>3000</v>
      </c>
      <c r="I45" s="75"/>
      <c r="J45" s="76" t="s">
        <v>360</v>
      </c>
      <c r="K45" s="77"/>
      <c r="L45" s="77"/>
      <c r="M45" s="77"/>
      <c r="N45" s="77"/>
      <c r="O45" s="77">
        <v>30000</v>
      </c>
      <c r="P45" s="77">
        <v>20000</v>
      </c>
      <c r="Q45" s="77"/>
      <c r="R45" s="77"/>
      <c r="S45" s="77"/>
      <c r="T45" s="77"/>
      <c r="U45" s="77"/>
      <c r="V45" s="77"/>
      <c r="W45" s="77"/>
      <c r="X45" s="77"/>
      <c r="Y45" s="77"/>
      <c r="Z45" s="77">
        <f t="shared" si="0"/>
        <v>50000</v>
      </c>
      <c r="AA45" s="17">
        <f t="shared" si="1"/>
        <v>0</v>
      </c>
    </row>
    <row r="46" spans="1:31" s="61" customFormat="1" ht="26.25" customHeight="1">
      <c r="A46" s="77">
        <v>11</v>
      </c>
      <c r="B46" s="103"/>
      <c r="C46" s="100" t="s">
        <v>116</v>
      </c>
      <c r="D46" s="75"/>
      <c r="E46" s="77" t="s">
        <v>33</v>
      </c>
      <c r="F46" s="92">
        <v>50000</v>
      </c>
      <c r="G46" s="73">
        <v>0.3</v>
      </c>
      <c r="H46" s="74">
        <f t="shared" si="2"/>
        <v>15000</v>
      </c>
      <c r="I46" s="75"/>
      <c r="J46" s="76" t="s">
        <v>361</v>
      </c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>
        <f t="shared" si="0"/>
        <v>0</v>
      </c>
      <c r="AA46" s="17">
        <f t="shared" si="1"/>
        <v>50000</v>
      </c>
    </row>
    <row r="47" spans="1:31" s="61" customFormat="1" ht="26.25" customHeight="1">
      <c r="A47" s="77">
        <v>11</v>
      </c>
      <c r="B47" s="103"/>
      <c r="C47" s="100" t="s">
        <v>362</v>
      </c>
      <c r="D47" s="75"/>
      <c r="E47" s="77" t="s">
        <v>41</v>
      </c>
      <c r="F47" s="92">
        <v>150000</v>
      </c>
      <c r="G47" s="73">
        <v>0.17699999999999999</v>
      </c>
      <c r="H47" s="74">
        <f>F47*G47</f>
        <v>26550</v>
      </c>
      <c r="I47" s="75"/>
      <c r="J47" s="76" t="s">
        <v>361</v>
      </c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>
        <f t="shared" si="0"/>
        <v>0</v>
      </c>
      <c r="AA47" s="17">
        <f t="shared" si="1"/>
        <v>150000</v>
      </c>
    </row>
    <row r="48" spans="1:31" s="61" customFormat="1" ht="26.25" customHeight="1">
      <c r="A48" s="77">
        <v>11</v>
      </c>
      <c r="B48" s="103"/>
      <c r="C48" s="100" t="s">
        <v>363</v>
      </c>
      <c r="D48" s="75"/>
      <c r="E48" s="77" t="s">
        <v>41</v>
      </c>
      <c r="F48" s="92">
        <v>200000</v>
      </c>
      <c r="G48" s="73">
        <v>0.17699999999999999</v>
      </c>
      <c r="H48" s="74">
        <f t="shared" ref="H48:H49" si="3">F48*G48</f>
        <v>35400</v>
      </c>
      <c r="I48" s="75"/>
      <c r="J48" s="76" t="s">
        <v>361</v>
      </c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>
        <v>50</v>
      </c>
      <c r="W48" s="77"/>
      <c r="X48" s="77"/>
      <c r="Y48" s="77"/>
      <c r="Z48" s="77">
        <f t="shared" si="0"/>
        <v>50</v>
      </c>
      <c r="AA48" s="17">
        <f t="shared" si="1"/>
        <v>199950</v>
      </c>
    </row>
    <row r="49" spans="1:27" s="61" customFormat="1" ht="26.25" customHeight="1">
      <c r="A49" s="77">
        <v>11</v>
      </c>
      <c r="B49" s="103"/>
      <c r="C49" s="100" t="s">
        <v>237</v>
      </c>
      <c r="D49" s="75"/>
      <c r="E49" s="77" t="s">
        <v>41</v>
      </c>
      <c r="F49" s="92">
        <v>5500</v>
      </c>
      <c r="G49" s="73">
        <v>0.17699999999999999</v>
      </c>
      <c r="H49" s="74">
        <f t="shared" si="3"/>
        <v>973.5</v>
      </c>
      <c r="I49" s="75"/>
      <c r="J49" s="76" t="s">
        <v>361</v>
      </c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>
        <v>50</v>
      </c>
      <c r="W49" s="77"/>
      <c r="X49" s="77"/>
      <c r="Y49" s="77"/>
      <c r="Z49" s="77">
        <f t="shared" si="0"/>
        <v>50</v>
      </c>
      <c r="AA49" s="17">
        <f t="shared" si="1"/>
        <v>5450</v>
      </c>
    </row>
    <row r="50" spans="1:27" ht="26.25" customHeight="1">
      <c r="A50" s="104">
        <v>12</v>
      </c>
      <c r="C50" s="105" t="s">
        <v>96</v>
      </c>
      <c r="D50" s="17"/>
      <c r="E50" s="106" t="s">
        <v>33</v>
      </c>
      <c r="F50" s="107">
        <v>4000</v>
      </c>
      <c r="G50" s="108">
        <v>29</v>
      </c>
      <c r="H50" s="109">
        <v>116000</v>
      </c>
      <c r="I50" s="110"/>
      <c r="J50" s="111" t="s">
        <v>364</v>
      </c>
      <c r="K50" s="112"/>
      <c r="L50" s="113"/>
      <c r="M50" s="112"/>
      <c r="N50" s="112"/>
      <c r="O50" s="112"/>
      <c r="P50" s="112"/>
      <c r="Q50" s="112">
        <v>30</v>
      </c>
      <c r="R50" s="112"/>
      <c r="S50" s="112"/>
      <c r="T50" s="112">
        <f>100+150+150+150+150+50+50</f>
        <v>800</v>
      </c>
      <c r="U50" s="112"/>
      <c r="V50" s="112">
        <v>50</v>
      </c>
      <c r="W50" s="112">
        <f>10+125+25+25+11+25+25+14</f>
        <v>260</v>
      </c>
      <c r="X50" s="112">
        <v>10</v>
      </c>
      <c r="Y50" s="112"/>
      <c r="Z50" s="112">
        <f t="shared" ref="Z50:Z69" si="4">SUM(K50:Y50)</f>
        <v>1150</v>
      </c>
      <c r="AA50" s="112">
        <f t="shared" si="1"/>
        <v>2850</v>
      </c>
    </row>
    <row r="51" spans="1:27" ht="26.25" customHeight="1">
      <c r="A51" s="17">
        <v>12</v>
      </c>
      <c r="C51" s="114" t="s">
        <v>365</v>
      </c>
      <c r="D51" s="17"/>
      <c r="E51" s="115" t="s">
        <v>33</v>
      </c>
      <c r="F51" s="116">
        <v>4257</v>
      </c>
      <c r="G51" s="117">
        <v>12</v>
      </c>
      <c r="H51" s="118">
        <v>51084</v>
      </c>
      <c r="I51" s="119"/>
      <c r="J51" s="120" t="s">
        <v>364</v>
      </c>
      <c r="K51" s="17"/>
      <c r="L51" s="19"/>
      <c r="M51" s="17"/>
      <c r="N51" s="17"/>
      <c r="O51" s="17"/>
      <c r="P51" s="17"/>
      <c r="Q51" s="17"/>
      <c r="R51" s="17"/>
      <c r="S51" s="17"/>
      <c r="T51" s="77"/>
      <c r="U51" s="77"/>
      <c r="V51" s="77"/>
      <c r="W51" s="77"/>
      <c r="X51" s="77"/>
      <c r="Y51" s="77"/>
      <c r="Z51" s="17">
        <f t="shared" si="4"/>
        <v>0</v>
      </c>
      <c r="AA51" s="17">
        <f t="shared" si="1"/>
        <v>4257</v>
      </c>
    </row>
    <row r="52" spans="1:27" ht="26.25" customHeight="1">
      <c r="A52" s="17">
        <v>12</v>
      </c>
      <c r="C52" s="114" t="s">
        <v>366</v>
      </c>
      <c r="D52" s="17"/>
      <c r="E52" s="115" t="s">
        <v>33</v>
      </c>
      <c r="F52" s="116">
        <v>3400</v>
      </c>
      <c r="G52" s="117">
        <v>2.9</v>
      </c>
      <c r="H52" s="118">
        <v>9860</v>
      </c>
      <c r="I52" s="119"/>
      <c r="J52" s="120" t="s">
        <v>364</v>
      </c>
      <c r="K52" s="17"/>
      <c r="L52" s="19"/>
      <c r="M52" s="17"/>
      <c r="N52" s="17"/>
      <c r="O52" s="17"/>
      <c r="P52" s="17"/>
      <c r="Q52" s="17"/>
      <c r="R52" s="17"/>
      <c r="S52" s="77"/>
      <c r="T52" s="77"/>
      <c r="U52" s="77"/>
      <c r="V52" s="77"/>
      <c r="W52" s="77">
        <v>200</v>
      </c>
      <c r="X52" s="77"/>
      <c r="Y52" s="77"/>
      <c r="Z52" s="17">
        <f t="shared" si="4"/>
        <v>200</v>
      </c>
      <c r="AA52" s="17">
        <f t="shared" si="1"/>
        <v>3200</v>
      </c>
    </row>
    <row r="53" spans="1:27" ht="26.25" customHeight="1">
      <c r="A53" s="17">
        <v>13</v>
      </c>
      <c r="C53" s="114" t="s">
        <v>367</v>
      </c>
      <c r="D53" s="17"/>
      <c r="E53" s="115" t="s">
        <v>33</v>
      </c>
      <c r="F53" s="116">
        <v>544</v>
      </c>
      <c r="G53" s="117">
        <v>19.899999999999999</v>
      </c>
      <c r="H53" s="118">
        <v>10825.6</v>
      </c>
      <c r="I53" s="119"/>
      <c r="J53" s="120" t="s">
        <v>368</v>
      </c>
      <c r="K53" s="17"/>
      <c r="L53" s="19"/>
      <c r="M53" s="17"/>
      <c r="N53" s="17"/>
      <c r="O53" s="17"/>
      <c r="P53" s="17"/>
      <c r="Q53" s="17"/>
      <c r="R53" s="17"/>
      <c r="S53" s="77">
        <v>80</v>
      </c>
      <c r="T53" s="77"/>
      <c r="U53" s="77"/>
      <c r="V53" s="77"/>
      <c r="W53" s="77"/>
      <c r="X53" s="77"/>
      <c r="Y53" s="77"/>
      <c r="Z53" s="17">
        <f t="shared" si="4"/>
        <v>80</v>
      </c>
      <c r="AA53" s="17">
        <f t="shared" si="1"/>
        <v>464</v>
      </c>
    </row>
    <row r="54" spans="1:27" ht="26.25" customHeight="1">
      <c r="A54" s="17">
        <v>14</v>
      </c>
      <c r="C54" s="114" t="s">
        <v>76</v>
      </c>
      <c r="D54" s="17"/>
      <c r="E54" s="115" t="s">
        <v>33</v>
      </c>
      <c r="F54" s="116">
        <v>100</v>
      </c>
      <c r="G54" s="117">
        <v>65</v>
      </c>
      <c r="H54" s="118">
        <v>6500</v>
      </c>
      <c r="I54" s="119"/>
      <c r="J54" s="120" t="s">
        <v>369</v>
      </c>
      <c r="K54" s="17"/>
      <c r="L54" s="19"/>
      <c r="M54" s="17"/>
      <c r="N54" s="17"/>
      <c r="O54" s="17"/>
      <c r="P54" s="17"/>
      <c r="Q54" s="17"/>
      <c r="R54" s="17"/>
      <c r="S54" s="77"/>
      <c r="T54" s="77"/>
      <c r="U54" s="77"/>
      <c r="V54" s="77"/>
      <c r="W54" s="77"/>
      <c r="X54" s="77"/>
      <c r="Y54" s="77"/>
      <c r="Z54" s="17">
        <f t="shared" si="4"/>
        <v>0</v>
      </c>
      <c r="AA54" s="17">
        <f t="shared" si="1"/>
        <v>100</v>
      </c>
    </row>
    <row r="55" spans="1:27" ht="26.25" customHeight="1">
      <c r="A55" s="17">
        <v>15</v>
      </c>
      <c r="C55" s="114" t="s">
        <v>189</v>
      </c>
      <c r="D55" s="17"/>
      <c r="E55" s="115" t="s">
        <v>33</v>
      </c>
      <c r="F55" s="116">
        <v>250</v>
      </c>
      <c r="G55" s="117">
        <v>40</v>
      </c>
      <c r="H55" s="118">
        <v>10000</v>
      </c>
      <c r="I55" s="119"/>
      <c r="J55" s="120" t="s">
        <v>187</v>
      </c>
      <c r="K55" s="17"/>
      <c r="L55" s="19"/>
      <c r="M55" s="17"/>
      <c r="N55" s="17"/>
      <c r="O55" s="17"/>
      <c r="P55" s="17"/>
      <c r="Q55" s="17"/>
      <c r="R55" s="17"/>
      <c r="S55" s="17"/>
      <c r="T55" s="77"/>
      <c r="U55" s="77"/>
      <c r="V55" s="77"/>
      <c r="W55" s="77"/>
      <c r="X55" s="77"/>
      <c r="Y55" s="77"/>
      <c r="Z55" s="17">
        <f t="shared" si="4"/>
        <v>0</v>
      </c>
      <c r="AA55" s="17">
        <f t="shared" si="1"/>
        <v>250</v>
      </c>
    </row>
    <row r="56" spans="1:27" ht="26.25" customHeight="1">
      <c r="A56" s="121">
        <v>15</v>
      </c>
      <c r="C56" s="122" t="s">
        <v>331</v>
      </c>
      <c r="D56" s="17"/>
      <c r="E56" s="115" t="s">
        <v>33</v>
      </c>
      <c r="F56" s="116">
        <v>250</v>
      </c>
      <c r="G56" s="117">
        <v>40</v>
      </c>
      <c r="H56" s="118">
        <v>10000</v>
      </c>
      <c r="I56" s="119"/>
      <c r="J56" s="120" t="s">
        <v>187</v>
      </c>
      <c r="K56" s="17"/>
      <c r="L56" s="19"/>
      <c r="M56" s="17"/>
      <c r="N56" s="17"/>
      <c r="O56" s="17"/>
      <c r="P56" s="17"/>
      <c r="Q56" s="17"/>
      <c r="R56" s="17"/>
      <c r="S56" s="17"/>
      <c r="T56" s="77"/>
      <c r="U56" s="77"/>
      <c r="V56" s="77"/>
      <c r="W56" s="77"/>
      <c r="X56" s="77"/>
      <c r="Y56" s="77"/>
      <c r="Z56" s="17">
        <f t="shared" si="4"/>
        <v>0</v>
      </c>
      <c r="AA56" s="17">
        <f t="shared" si="1"/>
        <v>250</v>
      </c>
    </row>
    <row r="57" spans="1:27" ht="26.25" customHeight="1">
      <c r="A57" s="17">
        <v>19</v>
      </c>
      <c r="C57" s="114" t="s">
        <v>370</v>
      </c>
      <c r="D57" s="17"/>
      <c r="E57" s="115" t="s">
        <v>33</v>
      </c>
      <c r="F57" s="116">
        <v>22</v>
      </c>
      <c r="G57" s="117">
        <v>90</v>
      </c>
      <c r="H57" s="118">
        <v>1980</v>
      </c>
      <c r="I57" s="119"/>
      <c r="J57" s="120" t="s">
        <v>209</v>
      </c>
      <c r="K57" s="17"/>
      <c r="L57" s="19"/>
      <c r="M57" s="17"/>
      <c r="N57" s="17"/>
      <c r="O57" s="17"/>
      <c r="P57" s="17"/>
      <c r="Q57" s="17"/>
      <c r="R57" s="17"/>
      <c r="S57" s="17"/>
      <c r="T57" s="77"/>
      <c r="U57" s="77"/>
      <c r="V57" s="77"/>
      <c r="W57" s="77"/>
      <c r="X57" s="77"/>
      <c r="Y57" s="77"/>
      <c r="Z57" s="17">
        <f t="shared" si="4"/>
        <v>0</v>
      </c>
      <c r="AA57" s="17">
        <f t="shared" si="1"/>
        <v>22</v>
      </c>
    </row>
    <row r="58" spans="1:27" ht="26.25" customHeight="1">
      <c r="A58" s="17">
        <v>20</v>
      </c>
      <c r="C58" s="114" t="s">
        <v>371</v>
      </c>
      <c r="D58" s="17"/>
      <c r="E58" s="115" t="s">
        <v>33</v>
      </c>
      <c r="F58" s="116">
        <v>440</v>
      </c>
      <c r="G58" s="117">
        <v>8</v>
      </c>
      <c r="H58" s="118">
        <v>3520</v>
      </c>
      <c r="I58" s="119"/>
      <c r="J58" s="120" t="s">
        <v>372</v>
      </c>
      <c r="K58" s="17"/>
      <c r="L58" s="19"/>
      <c r="M58" s="17"/>
      <c r="N58" s="17"/>
      <c r="O58" s="17"/>
      <c r="P58" s="17"/>
      <c r="Q58" s="17"/>
      <c r="R58" s="17"/>
      <c r="S58" s="17"/>
      <c r="T58" s="77"/>
      <c r="U58" s="77"/>
      <c r="V58" s="77"/>
      <c r="W58" s="77"/>
      <c r="X58" s="77"/>
      <c r="Y58" s="77"/>
      <c r="Z58" s="17">
        <f t="shared" si="4"/>
        <v>0</v>
      </c>
      <c r="AA58" s="17">
        <f t="shared" si="1"/>
        <v>440</v>
      </c>
    </row>
    <row r="59" spans="1:27" ht="26.25" customHeight="1">
      <c r="A59" s="121">
        <v>21</v>
      </c>
      <c r="C59" s="122" t="s">
        <v>139</v>
      </c>
      <c r="D59" s="17"/>
      <c r="E59" s="115" t="s">
        <v>33</v>
      </c>
      <c r="F59" s="116">
        <v>200</v>
      </c>
      <c r="G59" s="117">
        <v>25</v>
      </c>
      <c r="H59" s="118">
        <v>5000</v>
      </c>
      <c r="I59" s="119"/>
      <c r="J59" s="115" t="s">
        <v>411</v>
      </c>
      <c r="K59" s="17"/>
      <c r="L59" s="19"/>
      <c r="M59" s="17"/>
      <c r="N59" s="17"/>
      <c r="O59" s="17"/>
      <c r="P59" s="17"/>
      <c r="Q59" s="17"/>
      <c r="R59" s="17"/>
      <c r="S59" s="17"/>
      <c r="T59" s="77"/>
      <c r="U59" s="77"/>
      <c r="V59" s="77"/>
      <c r="W59" s="77"/>
      <c r="X59" s="77"/>
      <c r="Y59" s="77"/>
      <c r="Z59" s="17">
        <f t="shared" si="4"/>
        <v>0</v>
      </c>
      <c r="AA59" s="17">
        <f t="shared" si="1"/>
        <v>200</v>
      </c>
    </row>
    <row r="60" spans="1:27" ht="26.25" customHeight="1">
      <c r="A60" s="17">
        <v>22</v>
      </c>
      <c r="C60" s="123" t="s">
        <v>373</v>
      </c>
      <c r="D60" s="17"/>
      <c r="E60" s="115" t="s">
        <v>33</v>
      </c>
      <c r="F60" s="124">
        <v>100</v>
      </c>
      <c r="G60" s="125">
        <v>145</v>
      </c>
      <c r="H60" s="126">
        <v>14500</v>
      </c>
      <c r="I60" s="119"/>
      <c r="J60" s="120" t="s">
        <v>30</v>
      </c>
      <c r="K60" s="17"/>
      <c r="L60" s="19"/>
      <c r="M60" s="17"/>
      <c r="N60" s="17"/>
      <c r="O60" s="17"/>
      <c r="P60" s="17"/>
      <c r="Q60" s="17"/>
      <c r="R60" s="17"/>
      <c r="S60" s="17"/>
      <c r="T60" s="77"/>
      <c r="U60" s="77"/>
      <c r="V60" s="77"/>
      <c r="W60" s="77"/>
      <c r="X60" s="77"/>
      <c r="Y60" s="77"/>
      <c r="Z60" s="17">
        <f t="shared" si="4"/>
        <v>0</v>
      </c>
      <c r="AA60" s="17">
        <f t="shared" si="1"/>
        <v>100</v>
      </c>
    </row>
    <row r="61" spans="1:27" ht="26.25" customHeight="1">
      <c r="A61" s="17">
        <v>22</v>
      </c>
      <c r="C61" s="123" t="s">
        <v>374</v>
      </c>
      <c r="D61" s="17"/>
      <c r="E61" s="115" t="s">
        <v>33</v>
      </c>
      <c r="F61" s="124">
        <v>100</v>
      </c>
      <c r="G61" s="125">
        <v>75</v>
      </c>
      <c r="H61" s="126">
        <v>7500</v>
      </c>
      <c r="I61" s="119"/>
      <c r="J61" s="120" t="s">
        <v>30</v>
      </c>
      <c r="K61" s="17"/>
      <c r="L61" s="19"/>
      <c r="M61" s="17"/>
      <c r="N61" s="17"/>
      <c r="O61" s="17"/>
      <c r="P61" s="17"/>
      <c r="Q61" s="17"/>
      <c r="R61" s="17"/>
      <c r="S61" s="17"/>
      <c r="T61" s="77"/>
      <c r="U61" s="77"/>
      <c r="V61" s="77"/>
      <c r="W61" s="77"/>
      <c r="X61" s="77"/>
      <c r="Y61" s="77"/>
      <c r="Z61" s="17">
        <f t="shared" si="4"/>
        <v>0</v>
      </c>
      <c r="AA61" s="17">
        <f t="shared" si="1"/>
        <v>100</v>
      </c>
    </row>
    <row r="62" spans="1:27" ht="26.25" customHeight="1">
      <c r="A62" s="17">
        <v>22</v>
      </c>
      <c r="C62" s="123" t="s">
        <v>375</v>
      </c>
      <c r="D62" s="17"/>
      <c r="E62" s="120" t="s">
        <v>33</v>
      </c>
      <c r="F62" s="124">
        <v>100</v>
      </c>
      <c r="G62" s="125">
        <v>80</v>
      </c>
      <c r="H62" s="126">
        <v>8000</v>
      </c>
      <c r="I62" s="119"/>
      <c r="J62" s="120" t="s">
        <v>30</v>
      </c>
      <c r="K62" s="17"/>
      <c r="L62" s="19"/>
      <c r="M62" s="17"/>
      <c r="N62" s="17"/>
      <c r="O62" s="17"/>
      <c r="P62" s="17"/>
      <c r="Q62" s="17"/>
      <c r="R62" s="17"/>
      <c r="S62" s="17"/>
      <c r="T62" s="77"/>
      <c r="U62" s="77"/>
      <c r="V62" s="77"/>
      <c r="W62" s="77"/>
      <c r="X62" s="77"/>
      <c r="Y62" s="77"/>
      <c r="Z62" s="17">
        <f t="shared" si="4"/>
        <v>0</v>
      </c>
      <c r="AA62" s="17">
        <f t="shared" si="1"/>
        <v>100</v>
      </c>
    </row>
    <row r="63" spans="1:27" ht="26.25" customHeight="1">
      <c r="A63" s="17">
        <v>23</v>
      </c>
      <c r="C63" s="114" t="s">
        <v>116</v>
      </c>
      <c r="D63" s="17"/>
      <c r="E63" s="115" t="s">
        <v>33</v>
      </c>
      <c r="F63" s="116">
        <v>500</v>
      </c>
      <c r="G63" s="117">
        <v>0.3</v>
      </c>
      <c r="H63" s="118">
        <v>150</v>
      </c>
      <c r="I63" s="119"/>
      <c r="J63" s="120" t="s">
        <v>115</v>
      </c>
      <c r="K63" s="17"/>
      <c r="L63" s="19"/>
      <c r="M63" s="17"/>
      <c r="N63" s="17"/>
      <c r="O63" s="17"/>
      <c r="P63" s="17"/>
      <c r="Q63" s="17"/>
      <c r="R63" s="17"/>
      <c r="S63" s="17"/>
      <c r="T63" s="77"/>
      <c r="U63" s="77"/>
      <c r="V63" s="77"/>
      <c r="W63" s="77"/>
      <c r="X63" s="77"/>
      <c r="Y63" s="77"/>
      <c r="Z63" s="17">
        <f t="shared" si="4"/>
        <v>0</v>
      </c>
      <c r="AA63" s="17">
        <f t="shared" si="1"/>
        <v>500</v>
      </c>
    </row>
    <row r="64" spans="1:27" ht="26.25" customHeight="1">
      <c r="A64" s="121">
        <v>23</v>
      </c>
      <c r="C64" s="122" t="s">
        <v>412</v>
      </c>
      <c r="D64" s="17"/>
      <c r="E64" s="115" t="s">
        <v>41</v>
      </c>
      <c r="F64" s="116">
        <v>25000</v>
      </c>
      <c r="G64" s="117">
        <v>0.18</v>
      </c>
      <c r="H64" s="118">
        <v>4500</v>
      </c>
      <c r="I64" s="119"/>
      <c r="J64" s="120" t="s">
        <v>115</v>
      </c>
      <c r="K64" s="17"/>
      <c r="L64" s="19"/>
      <c r="M64" s="17"/>
      <c r="N64" s="17"/>
      <c r="O64" s="17"/>
      <c r="P64" s="17"/>
      <c r="Q64" s="17"/>
      <c r="R64" s="17"/>
      <c r="S64" s="17"/>
      <c r="T64" s="77"/>
      <c r="U64" s="77"/>
      <c r="V64" s="77"/>
      <c r="W64" s="77"/>
      <c r="X64" s="77"/>
      <c r="Y64" s="77"/>
      <c r="Z64" s="17">
        <f t="shared" si="4"/>
        <v>0</v>
      </c>
      <c r="AA64" s="17">
        <f t="shared" si="1"/>
        <v>25000</v>
      </c>
    </row>
    <row r="65" spans="1:27" ht="26.25" customHeight="1">
      <c r="A65" s="121">
        <v>25</v>
      </c>
      <c r="C65" s="122" t="s">
        <v>376</v>
      </c>
      <c r="D65" s="17"/>
      <c r="E65" s="17" t="s">
        <v>33</v>
      </c>
      <c r="F65" s="116">
        <v>400</v>
      </c>
      <c r="G65" s="117">
        <v>3.5</v>
      </c>
      <c r="H65" s="118">
        <v>1400</v>
      </c>
      <c r="I65" s="119"/>
      <c r="J65" s="120" t="s">
        <v>65</v>
      </c>
      <c r="K65" s="17"/>
      <c r="L65" s="19"/>
      <c r="M65" s="17"/>
      <c r="N65" s="17"/>
      <c r="O65" s="17"/>
      <c r="P65" s="17"/>
      <c r="Q65" s="17"/>
      <c r="R65" s="17"/>
      <c r="S65" s="17"/>
      <c r="T65" s="77"/>
      <c r="U65" s="77"/>
      <c r="V65" s="77"/>
      <c r="W65" s="77"/>
      <c r="X65" s="77"/>
      <c r="Y65" s="77"/>
      <c r="Z65" s="17">
        <f t="shared" si="4"/>
        <v>0</v>
      </c>
      <c r="AA65" s="17">
        <f t="shared" si="1"/>
        <v>400</v>
      </c>
    </row>
    <row r="66" spans="1:27" ht="26.25" customHeight="1">
      <c r="A66" s="17">
        <v>26</v>
      </c>
      <c r="C66" s="114" t="s">
        <v>377</v>
      </c>
      <c r="D66" s="17"/>
      <c r="E66" s="127" t="s">
        <v>33</v>
      </c>
      <c r="F66" s="128">
        <v>100</v>
      </c>
      <c r="G66" s="129">
        <v>7.9</v>
      </c>
      <c r="H66" s="130">
        <v>790</v>
      </c>
      <c r="I66" s="119"/>
      <c r="J66" s="131" t="s">
        <v>62</v>
      </c>
      <c r="K66" s="17"/>
      <c r="L66" s="19"/>
      <c r="M66" s="17"/>
      <c r="N66" s="17"/>
      <c r="O66" s="17"/>
      <c r="P66" s="17"/>
      <c r="Q66" s="17"/>
      <c r="R66" s="17"/>
      <c r="S66" s="17"/>
      <c r="T66" s="77"/>
      <c r="U66" s="77"/>
      <c r="V66" s="77"/>
      <c r="W66" s="77"/>
      <c r="X66" s="77"/>
      <c r="Y66" s="77"/>
      <c r="Z66" s="17">
        <f t="shared" si="4"/>
        <v>0</v>
      </c>
      <c r="AA66" s="17">
        <f t="shared" si="1"/>
        <v>100</v>
      </c>
    </row>
    <row r="67" spans="1:27" ht="26.25" customHeight="1">
      <c r="A67" s="17">
        <v>26</v>
      </c>
      <c r="C67" s="114" t="s">
        <v>378</v>
      </c>
      <c r="D67" s="17"/>
      <c r="E67" s="127" t="s">
        <v>33</v>
      </c>
      <c r="F67" s="128">
        <v>100</v>
      </c>
      <c r="G67" s="129">
        <v>17.899999999999999</v>
      </c>
      <c r="H67" s="130">
        <v>1790</v>
      </c>
      <c r="I67" s="119"/>
      <c r="J67" s="131" t="s">
        <v>62</v>
      </c>
      <c r="K67" s="17"/>
      <c r="L67" s="19"/>
      <c r="M67" s="17"/>
      <c r="N67" s="17"/>
      <c r="O67" s="17"/>
      <c r="P67" s="17"/>
      <c r="Q67" s="17"/>
      <c r="R67" s="17"/>
      <c r="S67" s="17"/>
      <c r="T67" s="77"/>
      <c r="U67" s="77"/>
      <c r="V67" s="77"/>
      <c r="W67" s="77"/>
      <c r="X67" s="77"/>
      <c r="Y67" s="77"/>
      <c r="Z67" s="17">
        <f t="shared" si="4"/>
        <v>0</v>
      </c>
      <c r="AA67" s="17">
        <f t="shared" ref="AA67:AA81" si="5">F67-Z67</f>
        <v>100</v>
      </c>
    </row>
    <row r="68" spans="1:27" ht="43.5" customHeight="1">
      <c r="A68" s="121">
        <v>27</v>
      </c>
      <c r="C68" s="122" t="s">
        <v>413</v>
      </c>
      <c r="D68" s="17"/>
      <c r="E68" s="127" t="s">
        <v>33</v>
      </c>
      <c r="F68" s="128">
        <v>10000</v>
      </c>
      <c r="G68" s="129">
        <v>7.5</v>
      </c>
      <c r="H68" s="130">
        <v>75000</v>
      </c>
      <c r="I68" s="119"/>
      <c r="J68" s="131" t="s">
        <v>153</v>
      </c>
      <c r="K68" s="17"/>
      <c r="L68" s="19"/>
      <c r="M68" s="17"/>
      <c r="N68" s="17"/>
      <c r="O68" s="17"/>
      <c r="P68" s="17"/>
      <c r="Q68" s="17"/>
      <c r="R68" s="17"/>
      <c r="S68" s="17"/>
      <c r="T68" s="77"/>
      <c r="U68" s="77"/>
      <c r="V68" s="77"/>
      <c r="W68" s="77"/>
      <c r="X68" s="77"/>
      <c r="Y68" s="77"/>
      <c r="Z68" s="17">
        <f t="shared" si="4"/>
        <v>0</v>
      </c>
      <c r="AA68" s="17">
        <f t="shared" si="5"/>
        <v>10000</v>
      </c>
    </row>
    <row r="69" spans="1:27" ht="42" customHeight="1">
      <c r="A69" s="17">
        <v>31</v>
      </c>
      <c r="C69" s="114" t="s">
        <v>379</v>
      </c>
      <c r="D69" s="17"/>
      <c r="E69" s="127" t="s">
        <v>33</v>
      </c>
      <c r="F69" s="128">
        <v>5000</v>
      </c>
      <c r="G69" s="129">
        <v>29</v>
      </c>
      <c r="H69" s="130">
        <v>145000</v>
      </c>
      <c r="I69" s="119"/>
      <c r="J69" s="131" t="s">
        <v>380</v>
      </c>
      <c r="K69" s="17"/>
      <c r="L69" s="19"/>
      <c r="M69" s="17"/>
      <c r="N69" s="17"/>
      <c r="O69" s="17"/>
      <c r="P69" s="17"/>
      <c r="Q69" s="17"/>
      <c r="R69" s="17"/>
      <c r="S69" s="17"/>
      <c r="T69" s="77"/>
      <c r="U69" s="77"/>
      <c r="V69" s="77"/>
      <c r="W69" s="77"/>
      <c r="X69" s="77"/>
      <c r="Y69" s="77"/>
      <c r="Z69" s="17">
        <f t="shared" si="4"/>
        <v>0</v>
      </c>
      <c r="AA69" s="17">
        <f t="shared" si="5"/>
        <v>5000</v>
      </c>
    </row>
    <row r="70" spans="1:27" ht="26.25" customHeight="1">
      <c r="A70" s="17">
        <v>32</v>
      </c>
      <c r="C70" s="114" t="s">
        <v>381</v>
      </c>
      <c r="D70" s="17"/>
      <c r="E70" s="127" t="s">
        <v>33</v>
      </c>
      <c r="F70" s="128">
        <v>500</v>
      </c>
      <c r="G70" s="129">
        <v>0.11</v>
      </c>
      <c r="H70" s="130">
        <v>55</v>
      </c>
      <c r="I70" s="119"/>
      <c r="J70" s="131" t="s">
        <v>382</v>
      </c>
      <c r="K70" s="17"/>
      <c r="L70" s="19"/>
      <c r="M70" s="17"/>
      <c r="N70" s="17"/>
      <c r="O70" s="17"/>
      <c r="P70" s="17"/>
      <c r="Q70" s="17"/>
      <c r="R70" s="17"/>
      <c r="S70" s="17"/>
      <c r="T70" s="77"/>
      <c r="U70" s="77"/>
      <c r="V70" s="77"/>
      <c r="W70" s="77"/>
      <c r="X70" s="77"/>
      <c r="Y70" s="77"/>
      <c r="Z70" s="17">
        <f t="shared" ref="Z70:Z82" si="6">SUM(K70:Y70)</f>
        <v>0</v>
      </c>
      <c r="AA70" s="17">
        <f t="shared" si="5"/>
        <v>500</v>
      </c>
    </row>
    <row r="71" spans="1:27" ht="26.25" customHeight="1">
      <c r="A71" s="17">
        <v>32</v>
      </c>
      <c r="C71" s="114" t="s">
        <v>214</v>
      </c>
      <c r="D71" s="17"/>
      <c r="E71" s="127" t="s">
        <v>33</v>
      </c>
      <c r="F71" s="128">
        <v>500</v>
      </c>
      <c r="G71" s="129">
        <v>1.5</v>
      </c>
      <c r="H71" s="130">
        <v>750</v>
      </c>
      <c r="I71" s="119"/>
      <c r="J71" s="131" t="s">
        <v>382</v>
      </c>
      <c r="K71" s="17"/>
      <c r="L71" s="19"/>
      <c r="M71" s="17"/>
      <c r="N71" s="17"/>
      <c r="O71" s="17"/>
      <c r="P71" s="17"/>
      <c r="Q71" s="17"/>
      <c r="R71" s="17"/>
      <c r="S71" s="17"/>
      <c r="T71" s="77"/>
      <c r="U71" s="77"/>
      <c r="V71" s="77"/>
      <c r="W71" s="77"/>
      <c r="X71" s="77"/>
      <c r="Y71" s="77"/>
      <c r="Z71" s="17">
        <f t="shared" si="6"/>
        <v>0</v>
      </c>
      <c r="AA71" s="17">
        <f t="shared" si="5"/>
        <v>500</v>
      </c>
    </row>
    <row r="72" spans="1:27" ht="26.25" customHeight="1">
      <c r="A72" s="17">
        <v>32</v>
      </c>
      <c r="C72" s="114" t="s">
        <v>40</v>
      </c>
      <c r="D72" s="17"/>
      <c r="E72" s="127" t="s">
        <v>41</v>
      </c>
      <c r="F72" s="128">
        <v>500</v>
      </c>
      <c r="G72" s="129">
        <v>0.1</v>
      </c>
      <c r="H72" s="130">
        <v>50</v>
      </c>
      <c r="I72" s="119"/>
      <c r="J72" s="131" t="s">
        <v>382</v>
      </c>
      <c r="K72" s="17"/>
      <c r="L72" s="19"/>
      <c r="M72" s="17"/>
      <c r="N72" s="17"/>
      <c r="O72" s="17"/>
      <c r="P72" s="17"/>
      <c r="Q72" s="17"/>
      <c r="R72" s="17"/>
      <c r="S72" s="17"/>
      <c r="T72" s="77"/>
      <c r="U72" s="77"/>
      <c r="V72" s="77"/>
      <c r="W72" s="77"/>
      <c r="X72" s="77"/>
      <c r="Y72" s="77"/>
      <c r="Z72" s="17">
        <f t="shared" si="6"/>
        <v>0</v>
      </c>
      <c r="AA72" s="17">
        <f t="shared" si="5"/>
        <v>500</v>
      </c>
    </row>
    <row r="73" spans="1:27" ht="26.25" customHeight="1">
      <c r="A73" s="17">
        <v>33</v>
      </c>
      <c r="C73" s="114" t="s">
        <v>383</v>
      </c>
      <c r="D73" s="17"/>
      <c r="E73" s="127" t="s">
        <v>33</v>
      </c>
      <c r="F73" s="128">
        <v>800</v>
      </c>
      <c r="G73" s="129">
        <v>3.5</v>
      </c>
      <c r="H73" s="130">
        <v>2800</v>
      </c>
      <c r="I73" s="119"/>
      <c r="J73" s="131" t="s">
        <v>187</v>
      </c>
      <c r="K73" s="17"/>
      <c r="L73" s="19"/>
      <c r="M73" s="17"/>
      <c r="N73" s="17"/>
      <c r="O73" s="17"/>
      <c r="P73" s="17"/>
      <c r="Q73" s="17"/>
      <c r="R73" s="17"/>
      <c r="S73" s="17"/>
      <c r="T73" s="77"/>
      <c r="U73" s="77"/>
      <c r="V73" s="77"/>
      <c r="W73" s="77"/>
      <c r="X73" s="77"/>
      <c r="Y73" s="77"/>
      <c r="Z73" s="17">
        <f t="shared" si="6"/>
        <v>0</v>
      </c>
      <c r="AA73" s="17">
        <f t="shared" si="5"/>
        <v>800</v>
      </c>
    </row>
    <row r="74" spans="1:27" ht="26.25" customHeight="1">
      <c r="A74" s="17">
        <v>34</v>
      </c>
      <c r="C74" s="114" t="s">
        <v>203</v>
      </c>
      <c r="D74" s="17"/>
      <c r="E74" s="127" t="s">
        <v>33</v>
      </c>
      <c r="F74" s="128">
        <v>5</v>
      </c>
      <c r="G74" s="129">
        <v>50</v>
      </c>
      <c r="H74" s="130">
        <v>250</v>
      </c>
      <c r="I74" s="119"/>
      <c r="J74" s="131" t="s">
        <v>114</v>
      </c>
      <c r="K74" s="17"/>
      <c r="L74" s="19"/>
      <c r="M74" s="17"/>
      <c r="N74" s="17"/>
      <c r="O74" s="17"/>
      <c r="P74" s="17"/>
      <c r="Q74" s="17"/>
      <c r="R74" s="17"/>
      <c r="S74" s="17"/>
      <c r="T74" s="77"/>
      <c r="U74" s="77"/>
      <c r="V74" s="77"/>
      <c r="W74" s="77"/>
      <c r="X74" s="77"/>
      <c r="Y74" s="77"/>
      <c r="Z74" s="17">
        <f t="shared" si="6"/>
        <v>0</v>
      </c>
      <c r="AA74" s="17">
        <f t="shared" si="5"/>
        <v>5</v>
      </c>
    </row>
    <row r="75" spans="1:27" ht="26.25" customHeight="1">
      <c r="A75" s="17">
        <v>34</v>
      </c>
      <c r="C75" s="114" t="s">
        <v>384</v>
      </c>
      <c r="D75" s="17"/>
      <c r="E75" s="127" t="s">
        <v>33</v>
      </c>
      <c r="F75" s="128">
        <v>20</v>
      </c>
      <c r="G75" s="129">
        <v>10</v>
      </c>
      <c r="H75" s="130">
        <v>200</v>
      </c>
      <c r="I75" s="119"/>
      <c r="J75" s="131" t="s">
        <v>114</v>
      </c>
      <c r="K75" s="17"/>
      <c r="L75" s="19"/>
      <c r="M75" s="17"/>
      <c r="N75" s="17"/>
      <c r="O75" s="17"/>
      <c r="P75" s="17"/>
      <c r="Q75" s="17"/>
      <c r="R75" s="17"/>
      <c r="S75" s="17"/>
      <c r="T75" s="77"/>
      <c r="U75" s="77"/>
      <c r="V75" s="77"/>
      <c r="W75" s="77"/>
      <c r="X75" s="77"/>
      <c r="Y75" s="77"/>
      <c r="Z75" s="17">
        <f t="shared" si="6"/>
        <v>0</v>
      </c>
      <c r="AA75" s="17">
        <f t="shared" si="5"/>
        <v>20</v>
      </c>
    </row>
    <row r="76" spans="1:27" ht="42.75" customHeight="1">
      <c r="A76" s="17">
        <v>35</v>
      </c>
      <c r="C76" s="114" t="s">
        <v>71</v>
      </c>
      <c r="D76" s="17"/>
      <c r="E76" s="127" t="s">
        <v>33</v>
      </c>
      <c r="F76" s="128">
        <v>100</v>
      </c>
      <c r="G76" s="129">
        <v>19.899999999999999</v>
      </c>
      <c r="H76" s="130">
        <v>1990</v>
      </c>
      <c r="I76" s="119"/>
      <c r="J76" s="131" t="s">
        <v>68</v>
      </c>
      <c r="K76" s="17"/>
      <c r="L76" s="19"/>
      <c r="M76" s="17"/>
      <c r="N76" s="17"/>
      <c r="O76" s="17"/>
      <c r="P76" s="17"/>
      <c r="Q76" s="17"/>
      <c r="R76" s="17"/>
      <c r="S76" s="17"/>
      <c r="T76" s="77"/>
      <c r="U76" s="77"/>
      <c r="V76" s="77"/>
      <c r="W76" s="77"/>
      <c r="X76" s="77"/>
      <c r="Y76" s="77"/>
      <c r="Z76" s="17">
        <f t="shared" si="6"/>
        <v>0</v>
      </c>
      <c r="AA76" s="17">
        <f t="shared" si="5"/>
        <v>100</v>
      </c>
    </row>
    <row r="77" spans="1:27" ht="26.25" customHeight="1">
      <c r="A77" s="17">
        <v>36</v>
      </c>
      <c r="C77" s="105" t="s">
        <v>108</v>
      </c>
      <c r="D77" s="17"/>
      <c r="E77" s="127" t="s">
        <v>33</v>
      </c>
      <c r="F77" s="128">
        <v>40230</v>
      </c>
      <c r="G77" s="132">
        <v>1.3220000000000001</v>
      </c>
      <c r="H77" s="130">
        <v>53184.06</v>
      </c>
      <c r="I77" s="119"/>
      <c r="J77" s="131" t="s">
        <v>385</v>
      </c>
      <c r="K77" s="17"/>
      <c r="L77" s="19"/>
      <c r="M77" s="17"/>
      <c r="N77" s="17"/>
      <c r="O77" s="17"/>
      <c r="P77" s="17"/>
      <c r="Q77" s="17"/>
      <c r="R77" s="17"/>
      <c r="S77" s="17"/>
      <c r="T77" s="77"/>
      <c r="U77" s="77"/>
      <c r="V77" s="77"/>
      <c r="W77" s="77"/>
      <c r="X77" s="77"/>
      <c r="Y77" s="77"/>
      <c r="Z77" s="17">
        <f t="shared" si="6"/>
        <v>0</v>
      </c>
      <c r="AA77" s="17">
        <f t="shared" si="5"/>
        <v>40230</v>
      </c>
    </row>
    <row r="78" spans="1:27" ht="26.25" customHeight="1">
      <c r="A78" s="17">
        <v>36</v>
      </c>
      <c r="C78" s="105" t="s">
        <v>386</v>
      </c>
      <c r="D78" s="17"/>
      <c r="E78" s="127" t="s">
        <v>33</v>
      </c>
      <c r="F78" s="128">
        <v>20100</v>
      </c>
      <c r="G78" s="132">
        <v>5.0999999999999996</v>
      </c>
      <c r="H78" s="130">
        <v>102510</v>
      </c>
      <c r="I78" s="119"/>
      <c r="J78" s="131" t="s">
        <v>385</v>
      </c>
      <c r="K78" s="17"/>
      <c r="L78" s="19"/>
      <c r="M78" s="17"/>
      <c r="N78" s="17"/>
      <c r="O78" s="17"/>
      <c r="P78" s="17"/>
      <c r="Q78" s="17"/>
      <c r="R78" s="17"/>
      <c r="S78" s="17"/>
      <c r="T78" s="77"/>
      <c r="U78" s="77"/>
      <c r="V78" s="77"/>
      <c r="W78" s="77"/>
      <c r="X78" s="77"/>
      <c r="Y78" s="77"/>
      <c r="Z78" s="17">
        <f t="shared" si="6"/>
        <v>0</v>
      </c>
      <c r="AA78" s="17">
        <f t="shared" si="5"/>
        <v>20100</v>
      </c>
    </row>
    <row r="79" spans="1:27" ht="45.75" customHeight="1">
      <c r="A79" s="17">
        <v>36</v>
      </c>
      <c r="C79" s="105" t="s">
        <v>387</v>
      </c>
      <c r="D79" s="17"/>
      <c r="E79" s="127" t="s">
        <v>33</v>
      </c>
      <c r="F79" s="128">
        <v>7920</v>
      </c>
      <c r="G79" s="132">
        <v>2.8</v>
      </c>
      <c r="H79" s="130">
        <v>22176</v>
      </c>
      <c r="I79" s="119"/>
      <c r="J79" s="131" t="s">
        <v>385</v>
      </c>
      <c r="K79" s="17"/>
      <c r="L79" s="19"/>
      <c r="M79" s="17"/>
      <c r="N79" s="17"/>
      <c r="O79" s="17"/>
      <c r="P79" s="17"/>
      <c r="Q79" s="17"/>
      <c r="R79" s="17"/>
      <c r="S79" s="17"/>
      <c r="T79" s="77"/>
      <c r="U79" s="77"/>
      <c r="V79" s="77"/>
      <c r="W79" s="77"/>
      <c r="X79" s="77"/>
      <c r="Y79" s="77"/>
      <c r="Z79" s="17">
        <f t="shared" si="6"/>
        <v>0</v>
      </c>
      <c r="AA79" s="17">
        <f t="shared" si="5"/>
        <v>7920</v>
      </c>
    </row>
    <row r="80" spans="1:27" ht="37.5" customHeight="1">
      <c r="A80" s="17">
        <v>36</v>
      </c>
      <c r="C80" s="105" t="s">
        <v>388</v>
      </c>
      <c r="D80" s="17"/>
      <c r="E80" s="127" t="s">
        <v>33</v>
      </c>
      <c r="F80" s="128">
        <v>2500</v>
      </c>
      <c r="G80" s="132">
        <v>6.52</v>
      </c>
      <c r="H80" s="130">
        <v>16300</v>
      </c>
      <c r="I80" s="119"/>
      <c r="J80" s="131" t="s">
        <v>385</v>
      </c>
      <c r="K80" s="17"/>
      <c r="L80" s="19"/>
      <c r="M80" s="17"/>
      <c r="N80" s="17"/>
      <c r="O80" s="17"/>
      <c r="P80" s="17"/>
      <c r="Q80" s="17"/>
      <c r="R80" s="17"/>
      <c r="S80" s="17"/>
      <c r="T80" s="77"/>
      <c r="U80" s="77"/>
      <c r="V80" s="77"/>
      <c r="W80" s="77"/>
      <c r="X80" s="77"/>
      <c r="Y80" s="77"/>
      <c r="Z80" s="17">
        <f t="shared" si="6"/>
        <v>0</v>
      </c>
      <c r="AA80" s="17">
        <f t="shared" si="5"/>
        <v>2500</v>
      </c>
    </row>
    <row r="81" spans="1:27" ht="36.75" customHeight="1">
      <c r="A81" s="17">
        <v>36</v>
      </c>
      <c r="C81" s="105" t="s">
        <v>389</v>
      </c>
      <c r="D81" s="17"/>
      <c r="E81" s="127" t="s">
        <v>33</v>
      </c>
      <c r="F81" s="128">
        <v>300000</v>
      </c>
      <c r="G81" s="132">
        <v>1.61</v>
      </c>
      <c r="H81" s="130">
        <v>483000</v>
      </c>
      <c r="I81" s="119"/>
      <c r="J81" s="131" t="s">
        <v>385</v>
      </c>
      <c r="K81" s="17"/>
      <c r="L81" s="19"/>
      <c r="M81" s="17"/>
      <c r="N81" s="17"/>
      <c r="O81" s="17"/>
      <c r="P81" s="17"/>
      <c r="Q81" s="17"/>
      <c r="R81" s="17"/>
      <c r="S81" s="17"/>
      <c r="T81" s="77"/>
      <c r="U81" s="77"/>
      <c r="V81" s="77"/>
      <c r="W81" s="77"/>
      <c r="X81" s="77"/>
      <c r="Y81" s="77"/>
      <c r="Z81" s="17">
        <f t="shared" si="6"/>
        <v>0</v>
      </c>
      <c r="AA81" s="17">
        <f t="shared" si="5"/>
        <v>300000</v>
      </c>
    </row>
    <row r="82" spans="1:27" ht="64.5" customHeight="1">
      <c r="A82" s="17">
        <v>36</v>
      </c>
      <c r="C82" s="105" t="s">
        <v>390</v>
      </c>
      <c r="D82" s="17"/>
      <c r="E82" s="146" t="s">
        <v>391</v>
      </c>
      <c r="F82" s="147"/>
      <c r="G82" s="148"/>
      <c r="H82" s="130">
        <v>121890.61</v>
      </c>
      <c r="I82" s="119"/>
      <c r="J82" s="131" t="s">
        <v>385</v>
      </c>
      <c r="K82" s="17"/>
      <c r="L82" s="19"/>
      <c r="M82" s="17"/>
      <c r="N82" s="17"/>
      <c r="O82" s="17"/>
      <c r="P82" s="17"/>
      <c r="Q82" s="17"/>
      <c r="R82" s="17"/>
      <c r="S82" s="17"/>
      <c r="T82" s="77"/>
      <c r="U82" s="77"/>
      <c r="V82" s="77"/>
      <c r="W82" s="77"/>
      <c r="X82" s="77"/>
      <c r="Y82" s="77"/>
      <c r="Z82" s="17">
        <f t="shared" si="6"/>
        <v>0</v>
      </c>
      <c r="AA82" s="17"/>
    </row>
    <row r="84" spans="1:27">
      <c r="G84" s="4"/>
    </row>
  </sheetData>
  <mergeCells count="5">
    <mergeCell ref="B1:J1"/>
    <mergeCell ref="B3:B13"/>
    <mergeCell ref="B14:B25"/>
    <mergeCell ref="B26:B35"/>
    <mergeCell ref="E82:G82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defaultRowHeight="12.75"/>
  <cols>
    <col min="1" max="1" width="5.28515625" style="1" customWidth="1"/>
    <col min="2" max="2" width="26.85546875" style="1" customWidth="1"/>
    <col min="3" max="3" width="18.42578125" style="1" customWidth="1"/>
    <col min="4" max="4" width="19" style="3" customWidth="1"/>
    <col min="5" max="6" width="18.42578125" style="3" customWidth="1"/>
    <col min="7" max="16384" width="9.140625" style="1"/>
  </cols>
  <sheetData>
    <row r="1" spans="1:6" ht="30">
      <c r="A1" s="56" t="s">
        <v>393</v>
      </c>
      <c r="B1" s="56" t="s">
        <v>0</v>
      </c>
      <c r="C1" s="56" t="s">
        <v>3</v>
      </c>
      <c r="D1" s="56" t="s">
        <v>1</v>
      </c>
      <c r="E1" s="56" t="s">
        <v>2</v>
      </c>
      <c r="F1" s="56" t="s">
        <v>4</v>
      </c>
    </row>
    <row r="2" spans="1:6" ht="42" customHeight="1">
      <c r="A2" s="57">
        <v>15</v>
      </c>
      <c r="B2" s="58" t="s">
        <v>409</v>
      </c>
      <c r="C2" s="59" t="s">
        <v>5</v>
      </c>
      <c r="D2" s="60"/>
      <c r="E2" s="60">
        <v>15</v>
      </c>
      <c r="F2" s="60">
        <f t="shared" ref="F2:F17" si="0">D2+E2</f>
        <v>15</v>
      </c>
    </row>
    <row r="3" spans="1:6" ht="42" customHeight="1">
      <c r="A3" s="57">
        <v>16</v>
      </c>
      <c r="B3" s="58" t="s">
        <v>410</v>
      </c>
      <c r="C3" s="59" t="s">
        <v>5</v>
      </c>
      <c r="D3" s="60"/>
      <c r="E3" s="60">
        <v>4</v>
      </c>
      <c r="F3" s="60">
        <f t="shared" si="0"/>
        <v>4</v>
      </c>
    </row>
    <row r="4" spans="1:6" ht="42" customHeight="1">
      <c r="A4" s="57">
        <v>1</v>
      </c>
      <c r="B4" s="58" t="s">
        <v>394</v>
      </c>
      <c r="C4" s="59" t="s">
        <v>33</v>
      </c>
      <c r="D4" s="60">
        <v>14630</v>
      </c>
      <c r="E4" s="60">
        <v>200000</v>
      </c>
      <c r="F4" s="60">
        <f t="shared" si="0"/>
        <v>214630</v>
      </c>
    </row>
    <row r="5" spans="1:6" ht="42" customHeight="1">
      <c r="A5" s="57">
        <v>2</v>
      </c>
      <c r="B5" s="58" t="s">
        <v>395</v>
      </c>
      <c r="C5" s="59" t="s">
        <v>33</v>
      </c>
      <c r="D5" s="135">
        <v>303470</v>
      </c>
      <c r="E5" s="135">
        <v>200000</v>
      </c>
      <c r="F5" s="135">
        <f t="shared" si="0"/>
        <v>503470</v>
      </c>
    </row>
    <row r="6" spans="1:6" ht="42" customHeight="1">
      <c r="A6" s="57">
        <v>6</v>
      </c>
      <c r="B6" s="58" t="s">
        <v>399</v>
      </c>
      <c r="C6" s="59" t="s">
        <v>33</v>
      </c>
      <c r="D6" s="135">
        <v>2805000</v>
      </c>
      <c r="E6" s="135">
        <v>1500000</v>
      </c>
      <c r="F6" s="135">
        <f t="shared" si="0"/>
        <v>4305000</v>
      </c>
    </row>
    <row r="7" spans="1:6" ht="42" customHeight="1">
      <c r="A7" s="57">
        <v>7</v>
      </c>
      <c r="B7" s="58" t="s">
        <v>400</v>
      </c>
      <c r="C7" s="59" t="s">
        <v>33</v>
      </c>
      <c r="D7" s="135">
        <v>18385</v>
      </c>
      <c r="E7" s="135">
        <v>50000</v>
      </c>
      <c r="F7" s="135">
        <f t="shared" si="0"/>
        <v>68385</v>
      </c>
    </row>
    <row r="8" spans="1:6" ht="42" customHeight="1">
      <c r="A8" s="57">
        <v>8</v>
      </c>
      <c r="B8" s="58" t="s">
        <v>401</v>
      </c>
      <c r="C8" s="59" t="s">
        <v>33</v>
      </c>
      <c r="D8" s="135">
        <v>10630</v>
      </c>
      <c r="E8" s="135">
        <v>20000</v>
      </c>
      <c r="F8" s="135">
        <f t="shared" si="0"/>
        <v>30630</v>
      </c>
    </row>
    <row r="9" spans="1:6" ht="42" customHeight="1">
      <c r="A9" s="57">
        <v>9</v>
      </c>
      <c r="B9" s="58" t="s">
        <v>402</v>
      </c>
      <c r="C9" s="59" t="s">
        <v>33</v>
      </c>
      <c r="D9" s="135">
        <v>85850</v>
      </c>
      <c r="E9" s="135">
        <v>100000</v>
      </c>
      <c r="F9" s="135">
        <f t="shared" si="0"/>
        <v>185850</v>
      </c>
    </row>
    <row r="10" spans="1:6" ht="42" customHeight="1">
      <c r="A10" s="57">
        <v>11</v>
      </c>
      <c r="B10" s="58" t="s">
        <v>405</v>
      </c>
      <c r="C10" s="59" t="s">
        <v>33</v>
      </c>
      <c r="D10" s="135">
        <v>5510</v>
      </c>
      <c r="E10" s="135">
        <v>20000</v>
      </c>
      <c r="F10" s="135">
        <f t="shared" si="0"/>
        <v>25510</v>
      </c>
    </row>
    <row r="11" spans="1:6" ht="42" customHeight="1">
      <c r="A11" s="57">
        <v>12</v>
      </c>
      <c r="B11" s="58" t="s">
        <v>406</v>
      </c>
      <c r="C11" s="59" t="s">
        <v>33</v>
      </c>
      <c r="D11" s="135">
        <v>572</v>
      </c>
      <c r="E11" s="135">
        <v>2000</v>
      </c>
      <c r="F11" s="135">
        <f t="shared" si="0"/>
        <v>2572</v>
      </c>
    </row>
    <row r="12" spans="1:6" ht="42" customHeight="1">
      <c r="A12" s="57">
        <v>13</v>
      </c>
      <c r="B12" s="58" t="s">
        <v>407</v>
      </c>
      <c r="C12" s="59" t="s">
        <v>33</v>
      </c>
      <c r="D12" s="135">
        <v>85800</v>
      </c>
      <c r="E12" s="135">
        <v>100000</v>
      </c>
      <c r="F12" s="135">
        <f t="shared" si="0"/>
        <v>185800</v>
      </c>
    </row>
    <row r="13" spans="1:6" ht="42" customHeight="1">
      <c r="A13" s="57">
        <v>10</v>
      </c>
      <c r="B13" s="58" t="s">
        <v>403</v>
      </c>
      <c r="C13" s="59" t="s">
        <v>404</v>
      </c>
      <c r="D13" s="135">
        <v>49175</v>
      </c>
      <c r="E13" s="135">
        <v>60000</v>
      </c>
      <c r="F13" s="135">
        <f t="shared" si="0"/>
        <v>109175</v>
      </c>
    </row>
    <row r="14" spans="1:6" ht="42" customHeight="1">
      <c r="A14" s="57">
        <v>3</v>
      </c>
      <c r="B14" s="58" t="s">
        <v>396</v>
      </c>
      <c r="C14" s="59" t="s">
        <v>41</v>
      </c>
      <c r="D14" s="135">
        <v>23850</v>
      </c>
      <c r="E14" s="135">
        <v>200000</v>
      </c>
      <c r="F14" s="135">
        <f t="shared" si="0"/>
        <v>223850</v>
      </c>
    </row>
    <row r="15" spans="1:6" ht="42" customHeight="1">
      <c r="A15" s="57">
        <v>4</v>
      </c>
      <c r="B15" s="58" t="s">
        <v>397</v>
      </c>
      <c r="C15" s="59" t="s">
        <v>41</v>
      </c>
      <c r="D15" s="135">
        <v>26100</v>
      </c>
      <c r="E15" s="135">
        <v>200000</v>
      </c>
      <c r="F15" s="135">
        <f t="shared" si="0"/>
        <v>226100</v>
      </c>
    </row>
    <row r="16" spans="1:6" ht="42" customHeight="1">
      <c r="A16" s="57">
        <v>5</v>
      </c>
      <c r="B16" s="58" t="s">
        <v>398</v>
      </c>
      <c r="C16" s="59" t="s">
        <v>41</v>
      </c>
      <c r="D16" s="135">
        <v>1713570</v>
      </c>
      <c r="E16" s="135">
        <v>700000</v>
      </c>
      <c r="F16" s="135">
        <f t="shared" si="0"/>
        <v>2413570</v>
      </c>
    </row>
    <row r="17" spans="1:6" ht="42" customHeight="1">
      <c r="A17" s="57">
        <v>14</v>
      </c>
      <c r="B17" s="58" t="s">
        <v>408</v>
      </c>
      <c r="C17" s="59" t="s">
        <v>41</v>
      </c>
      <c r="D17" s="135">
        <v>85800</v>
      </c>
      <c r="E17" s="135">
        <v>100000</v>
      </c>
      <c r="F17" s="135">
        <f t="shared" si="0"/>
        <v>185800</v>
      </c>
    </row>
  </sheetData>
  <autoFilter ref="A1:F17">
    <sortState ref="A2:F31">
      <sortCondition ref="C1:C31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sqref="A1:G1"/>
    </sheetView>
  </sheetViews>
  <sheetFormatPr defaultColWidth="9.140625" defaultRowHeight="12.75"/>
  <cols>
    <col min="1" max="1" width="63.85546875" style="2" customWidth="1"/>
    <col min="2" max="2" width="22" style="2" customWidth="1"/>
    <col min="3" max="3" width="19" style="2" customWidth="1"/>
    <col min="4" max="4" width="16.5703125" style="2" customWidth="1"/>
    <col min="5" max="5" width="16.140625" style="2" customWidth="1"/>
    <col min="6" max="6" width="16.28515625" style="2" customWidth="1"/>
    <col min="7" max="7" width="12.5703125" style="2" customWidth="1"/>
    <col min="8" max="16384" width="9.140625" style="2"/>
  </cols>
  <sheetData>
    <row r="1" spans="1:7" ht="15">
      <c r="A1" s="149" t="s">
        <v>22</v>
      </c>
      <c r="B1" s="149"/>
      <c r="C1" s="149"/>
      <c r="D1" s="149"/>
      <c r="E1" s="149"/>
      <c r="F1" s="149"/>
      <c r="G1" s="149"/>
    </row>
    <row r="2" spans="1:7" ht="25.5">
      <c r="A2" s="8" t="s">
        <v>0</v>
      </c>
      <c r="B2" s="8" t="s">
        <v>20</v>
      </c>
      <c r="C2" s="8" t="s">
        <v>3</v>
      </c>
      <c r="D2" s="8" t="s">
        <v>1</v>
      </c>
      <c r="E2" s="8" t="s">
        <v>2</v>
      </c>
      <c r="F2" s="8" t="s">
        <v>4</v>
      </c>
      <c r="G2" s="8" t="s">
        <v>21</v>
      </c>
    </row>
    <row r="3" spans="1:7">
      <c r="A3" s="9" t="s">
        <v>18</v>
      </c>
      <c r="B3" s="10"/>
      <c r="C3" s="11" t="s">
        <v>5</v>
      </c>
      <c r="D3" s="12"/>
      <c r="E3" s="12">
        <v>30</v>
      </c>
      <c r="F3" s="12">
        <f t="shared" ref="F3:F16" si="0">D3+E3</f>
        <v>30</v>
      </c>
      <c r="G3" s="13">
        <f t="shared" ref="G3:G8" si="1">B3-F3</f>
        <v>-30</v>
      </c>
    </row>
    <row r="4" spans="1:7">
      <c r="A4" s="9" t="s">
        <v>19</v>
      </c>
      <c r="B4" s="10"/>
      <c r="C4" s="11" t="s">
        <v>5</v>
      </c>
      <c r="D4" s="12"/>
      <c r="E4" s="12">
        <v>25</v>
      </c>
      <c r="F4" s="12">
        <f t="shared" si="0"/>
        <v>25</v>
      </c>
      <c r="G4" s="13">
        <f t="shared" si="1"/>
        <v>-25</v>
      </c>
    </row>
    <row r="5" spans="1:7">
      <c r="A5" s="14" t="s">
        <v>17</v>
      </c>
      <c r="B5" s="11"/>
      <c r="C5" s="11" t="s">
        <v>5</v>
      </c>
      <c r="D5" s="12"/>
      <c r="E5" s="12">
        <v>20</v>
      </c>
      <c r="F5" s="12">
        <f t="shared" si="0"/>
        <v>20</v>
      </c>
      <c r="G5" s="13">
        <f t="shared" si="1"/>
        <v>-20</v>
      </c>
    </row>
    <row r="6" spans="1:7" ht="78" customHeight="1">
      <c r="A6" s="14" t="s">
        <v>6</v>
      </c>
      <c r="B6" s="11"/>
      <c r="C6" s="11" t="s">
        <v>5</v>
      </c>
      <c r="D6" s="12"/>
      <c r="E6" s="12">
        <v>19</v>
      </c>
      <c r="F6" s="12">
        <f t="shared" si="0"/>
        <v>19</v>
      </c>
      <c r="G6" s="13">
        <f t="shared" si="1"/>
        <v>-19</v>
      </c>
    </row>
    <row r="7" spans="1:7" ht="38.25">
      <c r="A7" s="15" t="s">
        <v>7</v>
      </c>
      <c r="B7" s="11">
        <v>19</v>
      </c>
      <c r="C7" s="11" t="s">
        <v>5</v>
      </c>
      <c r="D7" s="12"/>
      <c r="E7" s="12">
        <v>19</v>
      </c>
      <c r="F7" s="12">
        <f t="shared" si="0"/>
        <v>19</v>
      </c>
      <c r="G7" s="16">
        <f t="shared" si="1"/>
        <v>0</v>
      </c>
    </row>
    <row r="8" spans="1:7" ht="38.25">
      <c r="A8" s="15" t="s">
        <v>8</v>
      </c>
      <c r="B8" s="11">
        <v>4</v>
      </c>
      <c r="C8" s="11" t="s">
        <v>5</v>
      </c>
      <c r="D8" s="12"/>
      <c r="E8" s="12">
        <v>4</v>
      </c>
      <c r="F8" s="12">
        <f t="shared" si="0"/>
        <v>4</v>
      </c>
      <c r="G8" s="16">
        <f t="shared" si="1"/>
        <v>0</v>
      </c>
    </row>
    <row r="9" spans="1:7">
      <c r="A9" s="15" t="s">
        <v>14</v>
      </c>
      <c r="B9" s="11">
        <v>6</v>
      </c>
      <c r="C9" s="11" t="s">
        <v>5</v>
      </c>
      <c r="D9" s="12"/>
      <c r="E9" s="12">
        <v>6</v>
      </c>
      <c r="F9" s="12">
        <f t="shared" si="0"/>
        <v>6</v>
      </c>
      <c r="G9" s="16">
        <v>0</v>
      </c>
    </row>
    <row r="10" spans="1:7">
      <c r="A10" s="15" t="s">
        <v>15</v>
      </c>
      <c r="B10" s="11">
        <v>7</v>
      </c>
      <c r="C10" s="11" t="s">
        <v>5</v>
      </c>
      <c r="D10" s="12"/>
      <c r="E10" s="12">
        <v>7</v>
      </c>
      <c r="F10" s="12">
        <f t="shared" si="0"/>
        <v>7</v>
      </c>
      <c r="G10" s="16">
        <v>0</v>
      </c>
    </row>
    <row r="11" spans="1:7" ht="14.25" customHeight="1">
      <c r="A11" s="15" t="s">
        <v>13</v>
      </c>
      <c r="B11" s="11">
        <v>3</v>
      </c>
      <c r="C11" s="11" t="s">
        <v>5</v>
      </c>
      <c r="D11" s="12"/>
      <c r="E11" s="12">
        <v>3</v>
      </c>
      <c r="F11" s="12">
        <f t="shared" si="0"/>
        <v>3</v>
      </c>
      <c r="G11" s="16">
        <f t="shared" ref="G11:G16" si="2">B11-F11</f>
        <v>0</v>
      </c>
    </row>
    <row r="12" spans="1:7" ht="25.5">
      <c r="A12" s="15" t="s">
        <v>16</v>
      </c>
      <c r="B12" s="11">
        <v>9</v>
      </c>
      <c r="C12" s="11" t="s">
        <v>5</v>
      </c>
      <c r="D12" s="12"/>
      <c r="E12" s="12">
        <v>9</v>
      </c>
      <c r="F12" s="12">
        <f t="shared" si="0"/>
        <v>9</v>
      </c>
      <c r="G12" s="16">
        <f t="shared" si="2"/>
        <v>0</v>
      </c>
    </row>
    <row r="13" spans="1:7" ht="42" customHeight="1">
      <c r="A13" s="15" t="s">
        <v>11</v>
      </c>
      <c r="B13" s="11">
        <v>30</v>
      </c>
      <c r="C13" s="11" t="s">
        <v>5</v>
      </c>
      <c r="D13" s="12"/>
      <c r="E13" s="12">
        <v>30</v>
      </c>
      <c r="F13" s="12">
        <f t="shared" si="0"/>
        <v>30</v>
      </c>
      <c r="G13" s="16">
        <f t="shared" si="2"/>
        <v>0</v>
      </c>
    </row>
    <row r="14" spans="1:7" ht="40.5" customHeight="1">
      <c r="A14" s="15" t="s">
        <v>12</v>
      </c>
      <c r="B14" s="11">
        <v>30</v>
      </c>
      <c r="C14" s="11" t="s">
        <v>5</v>
      </c>
      <c r="D14" s="12"/>
      <c r="E14" s="12">
        <v>30</v>
      </c>
      <c r="F14" s="12">
        <f t="shared" si="0"/>
        <v>30</v>
      </c>
      <c r="G14" s="16">
        <f t="shared" si="2"/>
        <v>0</v>
      </c>
    </row>
    <row r="15" spans="1:7" ht="38.25">
      <c r="A15" s="15" t="s">
        <v>10</v>
      </c>
      <c r="B15" s="11">
        <v>3</v>
      </c>
      <c r="C15" s="11" t="s">
        <v>5</v>
      </c>
      <c r="D15" s="12"/>
      <c r="E15" s="12">
        <v>3</v>
      </c>
      <c r="F15" s="12">
        <f t="shared" si="0"/>
        <v>3</v>
      </c>
      <c r="G15" s="16">
        <f t="shared" si="2"/>
        <v>0</v>
      </c>
    </row>
    <row r="16" spans="1:7" ht="51">
      <c r="A16" s="15" t="s">
        <v>9</v>
      </c>
      <c r="B16" s="11">
        <v>27</v>
      </c>
      <c r="C16" s="11" t="s">
        <v>5</v>
      </c>
      <c r="D16" s="12"/>
      <c r="E16" s="12">
        <v>27</v>
      </c>
      <c r="F16" s="12">
        <f t="shared" si="0"/>
        <v>27</v>
      </c>
      <c r="G16" s="16">
        <f t="shared" si="2"/>
        <v>0</v>
      </c>
    </row>
  </sheetData>
  <autoFilter ref="A2:G2">
    <sortState ref="A2:H15">
      <sortCondition ref="G1"/>
    </sortState>
  </autoFilter>
  <mergeCells count="1">
    <mergeCell ref="A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workbookViewId="0">
      <selection sqref="A1:D1"/>
    </sheetView>
  </sheetViews>
  <sheetFormatPr defaultRowHeight="15"/>
  <cols>
    <col min="1" max="4" width="25.28515625" customWidth="1"/>
  </cols>
  <sheetData>
    <row r="1" spans="1:4">
      <c r="A1" s="150" t="s">
        <v>414</v>
      </c>
      <c r="B1" s="150"/>
      <c r="C1" s="150"/>
      <c r="D1" s="150"/>
    </row>
    <row r="2" spans="1:4">
      <c r="A2" s="151" t="s">
        <v>26</v>
      </c>
      <c r="B2" s="151" t="s">
        <v>248</v>
      </c>
      <c r="C2" s="151" t="s">
        <v>28</v>
      </c>
      <c r="D2" s="151" t="s">
        <v>29</v>
      </c>
    </row>
    <row r="3" spans="1:4">
      <c r="A3" s="152" t="s">
        <v>238</v>
      </c>
      <c r="B3" s="153">
        <v>0.3</v>
      </c>
      <c r="C3" s="153">
        <v>125000</v>
      </c>
      <c r="D3" s="153">
        <v>37500</v>
      </c>
    </row>
    <row r="4" spans="1:4">
      <c r="A4" s="152" t="s">
        <v>236</v>
      </c>
      <c r="B4" s="153">
        <v>0.17699999999999999</v>
      </c>
      <c r="C4" s="153">
        <v>5500</v>
      </c>
      <c r="D4" s="153">
        <v>973.5</v>
      </c>
    </row>
    <row r="5" spans="1:4">
      <c r="A5" s="152" t="s">
        <v>234</v>
      </c>
      <c r="B5" s="153">
        <v>0.17699999999999999</v>
      </c>
      <c r="C5" s="153">
        <v>150000</v>
      </c>
      <c r="D5" s="153">
        <v>26550</v>
      </c>
    </row>
    <row r="6" spans="1:4">
      <c r="A6" s="152" t="s">
        <v>232</v>
      </c>
      <c r="B6" s="153">
        <v>0.17699999999999999</v>
      </c>
      <c r="C6" s="153">
        <v>200000</v>
      </c>
      <c r="D6" s="153">
        <v>35400</v>
      </c>
    </row>
    <row r="7" spans="1:4">
      <c r="A7" s="152" t="s">
        <v>230</v>
      </c>
      <c r="B7" s="153">
        <v>0.3</v>
      </c>
      <c r="C7" s="153">
        <v>125000</v>
      </c>
      <c r="D7" s="153">
        <v>37500</v>
      </c>
    </row>
    <row r="8" spans="1:4">
      <c r="A8" s="152" t="s">
        <v>227</v>
      </c>
      <c r="B8" s="153">
        <v>0.25</v>
      </c>
      <c r="C8" s="153">
        <v>400000</v>
      </c>
      <c r="D8" s="153">
        <v>100000</v>
      </c>
    </row>
    <row r="9" spans="1:4">
      <c r="A9" s="152" t="s">
        <v>224</v>
      </c>
      <c r="B9" s="153">
        <v>0.19</v>
      </c>
      <c r="C9" s="153">
        <v>150000</v>
      </c>
      <c r="D9" s="153">
        <v>28500</v>
      </c>
    </row>
    <row r="10" spans="1:4">
      <c r="A10" s="152" t="s">
        <v>222</v>
      </c>
      <c r="B10" s="153">
        <v>0.18</v>
      </c>
      <c r="C10" s="153">
        <v>25000</v>
      </c>
      <c r="D10" s="153">
        <v>4500</v>
      </c>
    </row>
    <row r="11" spans="1:4">
      <c r="A11" s="152" t="s">
        <v>220</v>
      </c>
      <c r="B11" s="153">
        <v>6</v>
      </c>
      <c r="C11" s="153">
        <v>1500</v>
      </c>
      <c r="D11" s="153">
        <v>9000</v>
      </c>
    </row>
    <row r="12" spans="1:4">
      <c r="A12" s="152" t="s">
        <v>218</v>
      </c>
      <c r="B12" s="153">
        <v>2.36</v>
      </c>
      <c r="C12" s="153">
        <v>40000</v>
      </c>
      <c r="D12" s="153">
        <v>94400</v>
      </c>
    </row>
    <row r="13" spans="1:4">
      <c r="A13" s="152" t="s">
        <v>213</v>
      </c>
      <c r="B13" s="153">
        <v>5.4</v>
      </c>
      <c r="C13" s="153">
        <v>10500</v>
      </c>
      <c r="D13" s="153">
        <v>20250</v>
      </c>
    </row>
    <row r="14" spans="1:4">
      <c r="A14" s="152" t="s">
        <v>211</v>
      </c>
      <c r="B14" s="153">
        <v>90</v>
      </c>
      <c r="C14" s="153">
        <v>22</v>
      </c>
      <c r="D14" s="153">
        <v>1980</v>
      </c>
    </row>
    <row r="15" spans="1:4">
      <c r="A15" s="152" t="s">
        <v>204</v>
      </c>
      <c r="B15" s="153">
        <v>0.44</v>
      </c>
      <c r="C15" s="153">
        <v>71500</v>
      </c>
      <c r="D15" s="153">
        <v>7865</v>
      </c>
    </row>
    <row r="16" spans="1:4">
      <c r="A16" s="152" t="s">
        <v>202</v>
      </c>
      <c r="B16" s="153">
        <v>50</v>
      </c>
      <c r="C16" s="153">
        <v>5</v>
      </c>
      <c r="D16" s="153">
        <v>250</v>
      </c>
    </row>
    <row r="17" spans="1:4">
      <c r="A17" s="152" t="s">
        <v>200</v>
      </c>
      <c r="B17" s="153">
        <v>8.5</v>
      </c>
      <c r="C17" s="153">
        <v>10000</v>
      </c>
      <c r="D17" s="153">
        <v>85000</v>
      </c>
    </row>
    <row r="18" spans="1:4">
      <c r="A18" s="152" t="s">
        <v>197</v>
      </c>
      <c r="B18" s="153">
        <v>10</v>
      </c>
      <c r="C18" s="153">
        <v>20</v>
      </c>
      <c r="D18" s="153">
        <v>200</v>
      </c>
    </row>
    <row r="19" spans="1:4">
      <c r="A19" s="152" t="s">
        <v>194</v>
      </c>
      <c r="B19" s="153">
        <v>3.5</v>
      </c>
      <c r="C19" s="153">
        <v>800</v>
      </c>
      <c r="D19" s="153">
        <v>2800</v>
      </c>
    </row>
    <row r="20" spans="1:4">
      <c r="A20" s="152" t="s">
        <v>191</v>
      </c>
      <c r="B20" s="153">
        <v>76</v>
      </c>
      <c r="C20" s="153">
        <v>400</v>
      </c>
      <c r="D20" s="153">
        <v>15400</v>
      </c>
    </row>
    <row r="21" spans="1:4">
      <c r="A21" s="152" t="s">
        <v>188</v>
      </c>
      <c r="B21" s="153">
        <v>68</v>
      </c>
      <c r="C21" s="153">
        <v>400</v>
      </c>
      <c r="D21" s="153">
        <v>14200</v>
      </c>
    </row>
    <row r="22" spans="1:4">
      <c r="A22" s="152" t="s">
        <v>185</v>
      </c>
      <c r="B22" s="153">
        <v>2000</v>
      </c>
      <c r="C22" s="153">
        <v>1</v>
      </c>
      <c r="D22" s="153">
        <v>2000</v>
      </c>
    </row>
    <row r="23" spans="1:4">
      <c r="A23" s="152" t="s">
        <v>182</v>
      </c>
      <c r="B23" s="153">
        <v>8500</v>
      </c>
      <c r="C23" s="153">
        <v>1</v>
      </c>
      <c r="D23" s="153">
        <v>8500</v>
      </c>
    </row>
    <row r="24" spans="1:4">
      <c r="A24" s="152" t="s">
        <v>178</v>
      </c>
      <c r="B24" s="153">
        <v>1800</v>
      </c>
      <c r="C24" s="153">
        <v>10</v>
      </c>
      <c r="D24" s="153">
        <v>18000</v>
      </c>
    </row>
    <row r="25" spans="1:4">
      <c r="A25" s="152" t="s">
        <v>175</v>
      </c>
      <c r="B25" s="153">
        <v>20000</v>
      </c>
      <c r="C25" s="153">
        <v>27</v>
      </c>
      <c r="D25" s="153">
        <v>540000</v>
      </c>
    </row>
    <row r="26" spans="1:4">
      <c r="A26" s="152" t="s">
        <v>173</v>
      </c>
      <c r="B26" s="153">
        <v>25490</v>
      </c>
      <c r="C26" s="153">
        <v>3</v>
      </c>
      <c r="D26" s="153">
        <v>76470</v>
      </c>
    </row>
    <row r="27" spans="1:4">
      <c r="A27" s="152" t="s">
        <v>171</v>
      </c>
      <c r="B27" s="153">
        <v>1945</v>
      </c>
      <c r="C27" s="153">
        <v>30</v>
      </c>
      <c r="D27" s="153">
        <v>58350</v>
      </c>
    </row>
    <row r="28" spans="1:4">
      <c r="A28" s="152" t="s">
        <v>169</v>
      </c>
      <c r="B28" s="153">
        <v>1180</v>
      </c>
      <c r="C28" s="153">
        <v>30</v>
      </c>
      <c r="D28" s="153">
        <v>35400</v>
      </c>
    </row>
    <row r="29" spans="1:4">
      <c r="A29" s="152" t="s">
        <v>167</v>
      </c>
      <c r="B29" s="153">
        <v>900</v>
      </c>
      <c r="C29" s="153">
        <v>9</v>
      </c>
      <c r="D29" s="153">
        <v>8100</v>
      </c>
    </row>
    <row r="30" spans="1:4">
      <c r="A30" s="152" t="s">
        <v>165</v>
      </c>
      <c r="B30" s="153">
        <v>900</v>
      </c>
      <c r="C30" s="153">
        <v>6</v>
      </c>
      <c r="D30" s="153">
        <v>5400</v>
      </c>
    </row>
    <row r="31" spans="1:4">
      <c r="A31" s="152" t="s">
        <v>163</v>
      </c>
      <c r="B31" s="153">
        <v>450</v>
      </c>
      <c r="C31" s="153">
        <v>7</v>
      </c>
      <c r="D31" s="153">
        <v>3150</v>
      </c>
    </row>
    <row r="32" spans="1:4">
      <c r="A32" s="152" t="s">
        <v>161</v>
      </c>
      <c r="B32" s="153">
        <v>700</v>
      </c>
      <c r="C32" s="153">
        <v>3</v>
      </c>
      <c r="D32" s="153">
        <v>2100</v>
      </c>
    </row>
    <row r="33" spans="1:4">
      <c r="A33" s="152" t="s">
        <v>159</v>
      </c>
      <c r="B33" s="153">
        <v>11245</v>
      </c>
      <c r="C33" s="153">
        <v>4</v>
      </c>
      <c r="D33" s="153">
        <v>44980</v>
      </c>
    </row>
    <row r="34" spans="1:4">
      <c r="A34" s="152" t="s">
        <v>157</v>
      </c>
      <c r="B34" s="153">
        <v>10400</v>
      </c>
      <c r="C34" s="153">
        <v>19</v>
      </c>
      <c r="D34" s="153">
        <v>197600</v>
      </c>
    </row>
    <row r="35" spans="1:4">
      <c r="A35" s="152" t="s">
        <v>151</v>
      </c>
      <c r="B35" s="153">
        <v>26.867919999999998</v>
      </c>
      <c r="C35" s="153">
        <v>22177</v>
      </c>
      <c r="D35" s="153">
        <v>184437.9264</v>
      </c>
    </row>
    <row r="36" spans="1:4">
      <c r="A36" s="152" t="s">
        <v>145</v>
      </c>
      <c r="B36" s="153">
        <v>109.5</v>
      </c>
      <c r="C36" s="153">
        <v>507</v>
      </c>
      <c r="D36" s="153">
        <v>6218</v>
      </c>
    </row>
    <row r="37" spans="1:4">
      <c r="A37" s="152" t="s">
        <v>140</v>
      </c>
      <c r="B37" s="153">
        <v>48.9</v>
      </c>
      <c r="C37" s="153">
        <v>5544</v>
      </c>
      <c r="D37" s="153">
        <v>155825.60000000001</v>
      </c>
    </row>
    <row r="38" spans="1:4">
      <c r="A38" s="152" t="s">
        <v>136</v>
      </c>
      <c r="B38" s="153">
        <v>39.950000000000003</v>
      </c>
      <c r="C38" s="153">
        <v>356</v>
      </c>
      <c r="D38" s="153">
        <v>7332.2</v>
      </c>
    </row>
    <row r="39" spans="1:4">
      <c r="A39" s="152" t="s">
        <v>128</v>
      </c>
      <c r="B39" s="153">
        <v>65</v>
      </c>
      <c r="C39" s="153">
        <v>400</v>
      </c>
      <c r="D39" s="153">
        <v>12500</v>
      </c>
    </row>
    <row r="40" spans="1:4">
      <c r="A40" s="152" t="s">
        <v>126</v>
      </c>
      <c r="B40" s="153">
        <v>1.9</v>
      </c>
      <c r="C40" s="153">
        <v>25000</v>
      </c>
      <c r="D40" s="153">
        <v>47500</v>
      </c>
    </row>
    <row r="41" spans="1:4">
      <c r="A41" s="152" t="s">
        <v>121</v>
      </c>
      <c r="B41" s="153">
        <v>12.7</v>
      </c>
      <c r="C41" s="153">
        <v>23000</v>
      </c>
      <c r="D41" s="153">
        <v>68500</v>
      </c>
    </row>
    <row r="42" spans="1:4">
      <c r="A42" s="152" t="s">
        <v>119</v>
      </c>
      <c r="B42" s="153">
        <v>2.6</v>
      </c>
      <c r="C42" s="153">
        <v>2000</v>
      </c>
      <c r="D42" s="153">
        <v>5200</v>
      </c>
    </row>
    <row r="43" spans="1:4">
      <c r="A43" s="152" t="s">
        <v>111</v>
      </c>
      <c r="B43" s="153">
        <v>0.83499999999999996</v>
      </c>
      <c r="C43" s="153">
        <v>400500</v>
      </c>
      <c r="D43" s="153">
        <v>44650</v>
      </c>
    </row>
    <row r="44" spans="1:4">
      <c r="A44" s="152" t="s">
        <v>106</v>
      </c>
      <c r="B44" s="153">
        <v>7.8152647999999996</v>
      </c>
      <c r="C44" s="153">
        <v>440230</v>
      </c>
      <c r="D44" s="153">
        <v>1420914.7354839998</v>
      </c>
    </row>
    <row r="45" spans="1:4">
      <c r="A45" s="152" t="s">
        <v>103</v>
      </c>
      <c r="B45" s="153">
        <v>8</v>
      </c>
      <c r="C45" s="153">
        <v>440</v>
      </c>
      <c r="D45" s="153">
        <v>3520</v>
      </c>
    </row>
    <row r="46" spans="1:4">
      <c r="A46" s="152" t="s">
        <v>99</v>
      </c>
      <c r="B46" s="153">
        <v>38</v>
      </c>
      <c r="C46" s="153">
        <v>111</v>
      </c>
      <c r="D46" s="153">
        <v>1878</v>
      </c>
    </row>
    <row r="47" spans="1:4">
      <c r="A47" s="152" t="s">
        <v>89</v>
      </c>
      <c r="B47" s="153">
        <v>188.077</v>
      </c>
      <c r="C47" s="153">
        <v>54333</v>
      </c>
      <c r="D47" s="153">
        <v>1225740</v>
      </c>
    </row>
    <row r="48" spans="1:4">
      <c r="A48" s="152" t="s">
        <v>87</v>
      </c>
      <c r="B48" s="153">
        <v>22</v>
      </c>
      <c r="C48" s="153">
        <v>20</v>
      </c>
      <c r="D48" s="153">
        <v>440</v>
      </c>
    </row>
    <row r="49" spans="1:4">
      <c r="A49" s="152" t="s">
        <v>84</v>
      </c>
      <c r="B49" s="153">
        <v>30.576867999999997</v>
      </c>
      <c r="C49" s="153">
        <v>22600</v>
      </c>
      <c r="D49" s="153">
        <v>312636.63400000002</v>
      </c>
    </row>
    <row r="50" spans="1:4">
      <c r="A50" s="152" t="s">
        <v>79</v>
      </c>
      <c r="B50" s="153">
        <v>511.5625</v>
      </c>
      <c r="C50" s="153">
        <v>17</v>
      </c>
      <c r="D50" s="153">
        <v>625</v>
      </c>
    </row>
    <row r="51" spans="1:4">
      <c r="A51" s="152" t="s">
        <v>75</v>
      </c>
      <c r="B51" s="153">
        <v>65</v>
      </c>
      <c r="C51" s="153">
        <v>100</v>
      </c>
      <c r="D51" s="153">
        <v>6500</v>
      </c>
    </row>
    <row r="52" spans="1:4">
      <c r="A52" s="152" t="s">
        <v>72</v>
      </c>
      <c r="B52" s="153">
        <v>17.899999999999999</v>
      </c>
      <c r="C52" s="153">
        <v>100</v>
      </c>
      <c r="D52" s="153">
        <v>1789.9999999999998</v>
      </c>
    </row>
    <row r="53" spans="1:4">
      <c r="A53" s="152" t="s">
        <v>70</v>
      </c>
      <c r="B53" s="153">
        <v>19.899999999999999</v>
      </c>
      <c r="C53" s="153">
        <v>100</v>
      </c>
      <c r="D53" s="153">
        <v>1990</v>
      </c>
    </row>
    <row r="54" spans="1:4">
      <c r="A54" s="152" t="s">
        <v>66</v>
      </c>
      <c r="B54" s="153">
        <v>3.5</v>
      </c>
      <c r="C54" s="153">
        <v>400</v>
      </c>
      <c r="D54" s="153">
        <v>1400</v>
      </c>
    </row>
    <row r="55" spans="1:4">
      <c r="A55" s="152" t="s">
        <v>63</v>
      </c>
      <c r="B55" s="153">
        <v>7.9</v>
      </c>
      <c r="C55" s="153">
        <v>100</v>
      </c>
      <c r="D55" s="153">
        <v>790</v>
      </c>
    </row>
    <row r="56" spans="1:4">
      <c r="A56" s="152" t="s">
        <v>61</v>
      </c>
      <c r="B56" s="153">
        <v>8</v>
      </c>
      <c r="C56" s="153">
        <v>300</v>
      </c>
      <c r="D56" s="153">
        <v>2400</v>
      </c>
    </row>
    <row r="57" spans="1:4">
      <c r="A57" s="152" t="s">
        <v>56</v>
      </c>
      <c r="B57" s="153">
        <v>2020</v>
      </c>
      <c r="C57" s="153">
        <v>11</v>
      </c>
      <c r="D57" s="153">
        <v>4000</v>
      </c>
    </row>
    <row r="58" spans="1:4">
      <c r="A58" s="152" t="s">
        <v>52</v>
      </c>
      <c r="B58" s="153">
        <v>3950</v>
      </c>
      <c r="C58" s="153">
        <v>2</v>
      </c>
      <c r="D58" s="153">
        <v>3950</v>
      </c>
    </row>
    <row r="59" spans="1:4">
      <c r="A59" s="152" t="s">
        <v>48</v>
      </c>
      <c r="B59" s="153">
        <v>200</v>
      </c>
      <c r="C59" s="153">
        <v>3</v>
      </c>
      <c r="D59" s="153">
        <v>600</v>
      </c>
    </row>
    <row r="60" spans="1:4">
      <c r="A60" s="152" t="s">
        <v>45</v>
      </c>
      <c r="B60" s="153">
        <v>5.8</v>
      </c>
      <c r="C60" s="153">
        <v>1700</v>
      </c>
      <c r="D60" s="153">
        <v>9860</v>
      </c>
    </row>
    <row r="61" spans="1:4">
      <c r="A61" s="152" t="s">
        <v>39</v>
      </c>
      <c r="B61" s="153">
        <v>0.45999999999999996</v>
      </c>
      <c r="C61" s="153">
        <v>71500</v>
      </c>
      <c r="D61" s="153">
        <v>8570</v>
      </c>
    </row>
    <row r="62" spans="1:4">
      <c r="A62" s="152" t="s">
        <v>36</v>
      </c>
      <c r="B62" s="153">
        <v>75</v>
      </c>
      <c r="C62" s="153">
        <v>100</v>
      </c>
      <c r="D62" s="153">
        <v>7500</v>
      </c>
    </row>
    <row r="63" spans="1:4">
      <c r="A63" s="152" t="s">
        <v>34</v>
      </c>
      <c r="B63" s="153">
        <v>145</v>
      </c>
      <c r="C63" s="153">
        <v>100</v>
      </c>
      <c r="D63" s="153">
        <v>14500</v>
      </c>
    </row>
    <row r="64" spans="1:4">
      <c r="A64" s="152" t="s">
        <v>31</v>
      </c>
      <c r="B64" s="153">
        <v>80</v>
      </c>
      <c r="C64" s="153">
        <v>100</v>
      </c>
      <c r="D64" s="153">
        <v>8000</v>
      </c>
    </row>
  </sheetData>
  <autoFilter ref="A2:D2"/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ხელშ</vt:lpstr>
      <vt:lpstr>გაცემული საქონელი და ნაშთი</vt:lpstr>
      <vt:lpstr>მოთხოვნილი</vt:lpstr>
      <vt:lpstr>სამედ მოწყობ </vt:lpstr>
      <vt:lpstr>შესყ საქონელი ერთ ფასით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2020-03-23T13:34:02Z</dcterms:modified>
</cp:coreProperties>
</file>